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/>
  <mc:AlternateContent xmlns:mc="http://schemas.openxmlformats.org/markup-compatibility/2006">
    <mc:Choice Requires="x15">
      <x15ac:absPath xmlns:x15ac="http://schemas.microsoft.com/office/spreadsheetml/2010/11/ac" url="\\fs\users\HOME\enovotna\Documents\NOVOTNÁ\KNIHOVNA 2020\"/>
    </mc:Choice>
  </mc:AlternateContent>
  <xr:revisionPtr revIDLastSave="0" documentId="8_{59DE38AC-D356-4404-A36E-14A8DFE468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UZN - Uznatelné - Stave..." sheetId="2" r:id="rId2"/>
    <sheet name="02NEU - Neuznatelné - Sta..." sheetId="3" r:id="rId3"/>
    <sheet name="03UZN - Uznatelné - Elekt..." sheetId="4" r:id="rId4"/>
    <sheet name="04NUZ - Neuznatelné - Ele..." sheetId="5" r:id="rId5"/>
    <sheet name="05UZN - Uznatelné - Chlazení" sheetId="6" r:id="rId6"/>
    <sheet name="Pokyny pro vyplnění" sheetId="7" r:id="rId7"/>
  </sheets>
  <definedNames>
    <definedName name="_xlnm._FilterDatabase" localSheetId="1" hidden="1">'01UZN - Uznatelné - Stave...'!$C$92:$K$717</definedName>
    <definedName name="_xlnm._FilterDatabase" localSheetId="2" hidden="1">'02NEU - Neuznatelné - Sta...'!$C$81:$K$121</definedName>
    <definedName name="_xlnm._FilterDatabase" localSheetId="3" hidden="1">'03UZN - Uznatelné - Elekt...'!$C$84:$K$177</definedName>
    <definedName name="_xlnm._FilterDatabase" localSheetId="4" hidden="1">'04NUZ - Neuznatelné - Ele...'!$C$79:$K$98</definedName>
    <definedName name="_xlnm._FilterDatabase" localSheetId="5" hidden="1">'05UZN - Uznatelné - Chlazení'!$C$77:$K$154</definedName>
    <definedName name="_xlnm.Print_Titles" localSheetId="1">'01UZN - Uznatelné - Stave...'!$92:$92</definedName>
    <definedName name="_xlnm.Print_Titles" localSheetId="2">'02NEU - Neuznatelné - Sta...'!$81:$81</definedName>
    <definedName name="_xlnm.Print_Titles" localSheetId="3">'03UZN - Uznatelné - Elekt...'!$84:$84</definedName>
    <definedName name="_xlnm.Print_Titles" localSheetId="4">'04NUZ - Neuznatelné - Ele...'!$79:$79</definedName>
    <definedName name="_xlnm.Print_Titles" localSheetId="5">'05UZN - Uznatelné - Chlazení'!$77:$77</definedName>
    <definedName name="_xlnm.Print_Titles" localSheetId="0">'Rekapitulace stavby'!$49:$49</definedName>
    <definedName name="_xlnm.Print_Area" localSheetId="1">'01UZN - Uznatelné - Stave...'!$C$4:$J$36,'01UZN - Uznatelné - Stave...'!$C$42:$J$74,'01UZN - Uznatelné - Stave...'!$C$80:$K$717</definedName>
    <definedName name="_xlnm.Print_Area" localSheetId="2">'02NEU - Neuznatelné - Sta...'!$C$4:$J$36,'02NEU - Neuznatelné - Sta...'!$C$42:$J$63,'02NEU - Neuznatelné - Sta...'!$C$69:$K$121</definedName>
    <definedName name="_xlnm.Print_Area" localSheetId="3">'03UZN - Uznatelné - Elekt...'!$C$4:$J$36,'03UZN - Uznatelné - Elekt...'!$C$42:$J$66,'03UZN - Uznatelné - Elekt...'!$C$72:$K$177</definedName>
    <definedName name="_xlnm.Print_Area" localSheetId="4">'04NUZ - Neuznatelné - Ele...'!$C$4:$J$36,'04NUZ - Neuznatelné - Ele...'!$C$42:$J$61,'04NUZ - Neuznatelné - Ele...'!$C$67:$K$98</definedName>
    <definedName name="_xlnm.Print_Area" localSheetId="5">'05UZN - Uznatelné - Chlazení'!$C$4:$J$36,'05UZN - Uznatelné - Chlazení'!$C$42:$J$59,'05UZN - Uznatelné - Chlazení'!$C$65:$K$154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81029"/>
</workbook>
</file>

<file path=xl/calcChain.xml><?xml version="1.0" encoding="utf-8"?>
<calcChain xmlns="http://schemas.openxmlformats.org/spreadsheetml/2006/main">
  <c r="AY56" i="1" l="1"/>
  <c r="AX56" i="1"/>
  <c r="BI154" i="6"/>
  <c r="BH154" i="6"/>
  <c r="BG154" i="6"/>
  <c r="BF154" i="6"/>
  <c r="T154" i="6"/>
  <c r="R154" i="6"/>
  <c r="P154" i="6"/>
  <c r="BK154" i="6"/>
  <c r="J154" i="6"/>
  <c r="BE154" i="6"/>
  <c r="BI153" i="6"/>
  <c r="BH153" i="6"/>
  <c r="BG153" i="6"/>
  <c r="BF153" i="6"/>
  <c r="T153" i="6"/>
  <c r="R153" i="6"/>
  <c r="P153" i="6"/>
  <c r="BK153" i="6"/>
  <c r="J153" i="6"/>
  <c r="BE153" i="6"/>
  <c r="BI152" i="6"/>
  <c r="BH152" i="6"/>
  <c r="BG152" i="6"/>
  <c r="BF152" i="6"/>
  <c r="T152" i="6"/>
  <c r="R152" i="6"/>
  <c r="R149" i="6" s="1"/>
  <c r="P152" i="6"/>
  <c r="BK152" i="6"/>
  <c r="J152" i="6"/>
  <c r="BE152" i="6"/>
  <c r="BI151" i="6"/>
  <c r="BH151" i="6"/>
  <c r="BG151" i="6"/>
  <c r="BF151" i="6"/>
  <c r="T151" i="6"/>
  <c r="R151" i="6"/>
  <c r="P151" i="6"/>
  <c r="BK151" i="6"/>
  <c r="BK149" i="6" s="1"/>
  <c r="J149" i="6" s="1"/>
  <c r="J58" i="6" s="1"/>
  <c r="J151" i="6"/>
  <c r="BE151" i="6"/>
  <c r="BI150" i="6"/>
  <c r="BH150" i="6"/>
  <c r="BG150" i="6"/>
  <c r="BF150" i="6"/>
  <c r="T150" i="6"/>
  <c r="T149" i="6"/>
  <c r="R150" i="6"/>
  <c r="P150" i="6"/>
  <c r="P149" i="6"/>
  <c r="BK150" i="6"/>
  <c r="J150" i="6"/>
  <c r="BE150" i="6" s="1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T145" i="6"/>
  <c r="R145" i="6"/>
  <c r="P145" i="6"/>
  <c r="BK145" i="6"/>
  <c r="J145" i="6"/>
  <c r="BE145" i="6"/>
  <c r="BI144" i="6"/>
  <c r="BH144" i="6"/>
  <c r="BG144" i="6"/>
  <c r="BF144" i="6"/>
  <c r="T144" i="6"/>
  <c r="R144" i="6"/>
  <c r="P144" i="6"/>
  <c r="BK144" i="6"/>
  <c r="J144" i="6"/>
  <c r="BE144" i="6" s="1"/>
  <c r="BI143" i="6"/>
  <c r="BH143" i="6"/>
  <c r="BG143" i="6"/>
  <c r="BF143" i="6"/>
  <c r="T143" i="6"/>
  <c r="R143" i="6"/>
  <c r="P143" i="6"/>
  <c r="BK143" i="6"/>
  <c r="J143" i="6"/>
  <c r="BE143" i="6"/>
  <c r="BI142" i="6"/>
  <c r="BH142" i="6"/>
  <c r="BG142" i="6"/>
  <c r="BF142" i="6"/>
  <c r="T142" i="6"/>
  <c r="R142" i="6"/>
  <c r="P142" i="6"/>
  <c r="BK142" i="6"/>
  <c r="J142" i="6"/>
  <c r="BE142" i="6" s="1"/>
  <c r="BI141" i="6"/>
  <c r="BH141" i="6"/>
  <c r="BG141" i="6"/>
  <c r="BF141" i="6"/>
  <c r="T141" i="6"/>
  <c r="R141" i="6"/>
  <c r="P141" i="6"/>
  <c r="BK141" i="6"/>
  <c r="J141" i="6"/>
  <c r="BE141" i="6"/>
  <c r="BI140" i="6"/>
  <c r="BH140" i="6"/>
  <c r="BG140" i="6"/>
  <c r="BF140" i="6"/>
  <c r="T140" i="6"/>
  <c r="R140" i="6"/>
  <c r="P140" i="6"/>
  <c r="BK140" i="6"/>
  <c r="J140" i="6"/>
  <c r="BE140" i="6" s="1"/>
  <c r="BI139" i="6"/>
  <c r="BH139" i="6"/>
  <c r="BG139" i="6"/>
  <c r="BF139" i="6"/>
  <c r="T139" i="6"/>
  <c r="R139" i="6"/>
  <c r="P139" i="6"/>
  <c r="BK139" i="6"/>
  <c r="J139" i="6"/>
  <c r="BE139" i="6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BG137" i="6"/>
  <c r="BF137" i="6"/>
  <c r="T137" i="6"/>
  <c r="R137" i="6"/>
  <c r="P137" i="6"/>
  <c r="BK137" i="6"/>
  <c r="J137" i="6"/>
  <c r="BE137" i="6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P135" i="6"/>
  <c r="BK135" i="6"/>
  <c r="J135" i="6"/>
  <c r="BE135" i="6"/>
  <c r="BI134" i="6"/>
  <c r="BH134" i="6"/>
  <c r="BG134" i="6"/>
  <c r="BF134" i="6"/>
  <c r="T134" i="6"/>
  <c r="R134" i="6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J133" i="6"/>
  <c r="BE133" i="6"/>
  <c r="BI132" i="6"/>
  <c r="BH132" i="6"/>
  <c r="BG132" i="6"/>
  <c r="BF132" i="6"/>
  <c r="T132" i="6"/>
  <c r="R132" i="6"/>
  <c r="P132" i="6"/>
  <c r="BK132" i="6"/>
  <c r="J132" i="6"/>
  <c r="BE132" i="6" s="1"/>
  <c r="BI128" i="6"/>
  <c r="BH128" i="6"/>
  <c r="BG128" i="6"/>
  <c r="BF128" i="6"/>
  <c r="T128" i="6"/>
  <c r="R128" i="6"/>
  <c r="P128" i="6"/>
  <c r="BK128" i="6"/>
  <c r="J128" i="6"/>
  <c r="BE128" i="6"/>
  <c r="BI124" i="6"/>
  <c r="BH124" i="6"/>
  <c r="BG124" i="6"/>
  <c r="BF124" i="6"/>
  <c r="T124" i="6"/>
  <c r="R124" i="6"/>
  <c r="P124" i="6"/>
  <c r="BK124" i="6"/>
  <c r="J124" i="6"/>
  <c r="BE124" i="6" s="1"/>
  <c r="BI120" i="6"/>
  <c r="BH120" i="6"/>
  <c r="BG120" i="6"/>
  <c r="BF120" i="6"/>
  <c r="T120" i="6"/>
  <c r="R120" i="6"/>
  <c r="P120" i="6"/>
  <c r="BK120" i="6"/>
  <c r="J120" i="6"/>
  <c r="BE120" i="6"/>
  <c r="BI116" i="6"/>
  <c r="BH116" i="6"/>
  <c r="BG116" i="6"/>
  <c r="BF116" i="6"/>
  <c r="T116" i="6"/>
  <c r="T79" i="6" s="1"/>
  <c r="T78" i="6" s="1"/>
  <c r="R116" i="6"/>
  <c r="P116" i="6"/>
  <c r="BK116" i="6"/>
  <c r="J116" i="6"/>
  <c r="BE116" i="6" s="1"/>
  <c r="BI112" i="6"/>
  <c r="BH112" i="6"/>
  <c r="BG112" i="6"/>
  <c r="BF112" i="6"/>
  <c r="T112" i="6"/>
  <c r="R112" i="6"/>
  <c r="P112" i="6"/>
  <c r="BK112" i="6"/>
  <c r="J112" i="6"/>
  <c r="BE112" i="6"/>
  <c r="BI108" i="6"/>
  <c r="BH108" i="6"/>
  <c r="BG108" i="6"/>
  <c r="BF108" i="6"/>
  <c r="T108" i="6"/>
  <c r="R108" i="6"/>
  <c r="P108" i="6"/>
  <c r="BK108" i="6"/>
  <c r="J108" i="6"/>
  <c r="BE108" i="6" s="1"/>
  <c r="BI104" i="6"/>
  <c r="BH104" i="6"/>
  <c r="BG104" i="6"/>
  <c r="BF104" i="6"/>
  <c r="T104" i="6"/>
  <c r="R104" i="6"/>
  <c r="P104" i="6"/>
  <c r="BK104" i="6"/>
  <c r="J104" i="6"/>
  <c r="BE104" i="6"/>
  <c r="BI100" i="6"/>
  <c r="BH100" i="6"/>
  <c r="BG100" i="6"/>
  <c r="BF100" i="6"/>
  <c r="T100" i="6"/>
  <c r="R100" i="6"/>
  <c r="P100" i="6"/>
  <c r="BK100" i="6"/>
  <c r="J100" i="6"/>
  <c r="BE100" i="6" s="1"/>
  <c r="BI94" i="6"/>
  <c r="BH94" i="6"/>
  <c r="BG94" i="6"/>
  <c r="BF94" i="6"/>
  <c r="T94" i="6"/>
  <c r="R94" i="6"/>
  <c r="P94" i="6"/>
  <c r="BK94" i="6"/>
  <c r="J94" i="6"/>
  <c r="BE94" i="6"/>
  <c r="BI90" i="6"/>
  <c r="BH90" i="6"/>
  <c r="BG90" i="6"/>
  <c r="BF90" i="6"/>
  <c r="T90" i="6"/>
  <c r="R90" i="6"/>
  <c r="P90" i="6"/>
  <c r="BK90" i="6"/>
  <c r="BK79" i="6" s="1"/>
  <c r="J79" i="6" s="1"/>
  <c r="J57" i="6" s="1"/>
  <c r="J90" i="6"/>
  <c r="BE90" i="6" s="1"/>
  <c r="BI86" i="6"/>
  <c r="BH86" i="6"/>
  <c r="BG86" i="6"/>
  <c r="F32" i="6" s="1"/>
  <c r="BB56" i="1" s="1"/>
  <c r="BF86" i="6"/>
  <c r="T86" i="6"/>
  <c r="R86" i="6"/>
  <c r="P86" i="6"/>
  <c r="BK86" i="6"/>
  <c r="J86" i="6"/>
  <c r="BE86" i="6"/>
  <c r="BI80" i="6"/>
  <c r="F34" i="6" s="1"/>
  <c r="BD56" i="1" s="1"/>
  <c r="BH80" i="6"/>
  <c r="BG80" i="6"/>
  <c r="BF80" i="6"/>
  <c r="T80" i="6"/>
  <c r="R80" i="6"/>
  <c r="P80" i="6"/>
  <c r="P79" i="6" s="1"/>
  <c r="P78" i="6" s="1"/>
  <c r="AU56" i="1" s="1"/>
  <c r="BK80" i="6"/>
  <c r="J80" i="6"/>
  <c r="BE80" i="6" s="1"/>
  <c r="J74" i="6"/>
  <c r="F74" i="6"/>
  <c r="F72" i="6"/>
  <c r="E70" i="6"/>
  <c r="J51" i="6"/>
  <c r="F51" i="6"/>
  <c r="F49" i="6"/>
  <c r="E47" i="6"/>
  <c r="J18" i="6"/>
  <c r="E18" i="6"/>
  <c r="F75" i="6" s="1"/>
  <c r="J17" i="6"/>
  <c r="J12" i="6"/>
  <c r="J72" i="6" s="1"/>
  <c r="E7" i="6"/>
  <c r="E45" i="6" s="1"/>
  <c r="AY55" i="1"/>
  <c r="AX55" i="1"/>
  <c r="BI98" i="5"/>
  <c r="BH98" i="5"/>
  <c r="BG98" i="5"/>
  <c r="BF98" i="5"/>
  <c r="T98" i="5"/>
  <c r="R98" i="5"/>
  <c r="P98" i="5"/>
  <c r="BK98" i="5"/>
  <c r="J98" i="5"/>
  <c r="BE98" i="5" s="1"/>
  <c r="BI97" i="5"/>
  <c r="BH97" i="5"/>
  <c r="BG97" i="5"/>
  <c r="BF97" i="5"/>
  <c r="T97" i="5"/>
  <c r="R97" i="5"/>
  <c r="P97" i="5"/>
  <c r="P96" i="5" s="1"/>
  <c r="BK97" i="5"/>
  <c r="BK96" i="5" s="1"/>
  <c r="J96" i="5" s="1"/>
  <c r="J60" i="5" s="1"/>
  <c r="J97" i="5"/>
  <c r="BE97" i="5" s="1"/>
  <c r="BI95" i="5"/>
  <c r="BH95" i="5"/>
  <c r="BG95" i="5"/>
  <c r="BF95" i="5"/>
  <c r="T95" i="5"/>
  <c r="T94" i="5" s="1"/>
  <c r="R95" i="5"/>
  <c r="R94" i="5" s="1"/>
  <c r="P95" i="5"/>
  <c r="P94" i="5" s="1"/>
  <c r="BK95" i="5"/>
  <c r="BK94" i="5" s="1"/>
  <c r="J94" i="5" s="1"/>
  <c r="J59" i="5" s="1"/>
  <c r="J95" i="5"/>
  <c r="BE95" i="5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T88" i="5" s="1"/>
  <c r="R89" i="5"/>
  <c r="P89" i="5"/>
  <c r="BK89" i="5"/>
  <c r="J89" i="5"/>
  <c r="BE89" i="5" s="1"/>
  <c r="BI87" i="5"/>
  <c r="BH87" i="5"/>
  <c r="BG87" i="5"/>
  <c r="BF87" i="5"/>
  <c r="T87" i="5"/>
  <c r="R87" i="5"/>
  <c r="P87" i="5"/>
  <c r="BK87" i="5"/>
  <c r="J87" i="5"/>
  <c r="BE87" i="5" s="1"/>
  <c r="BI86" i="5"/>
  <c r="BH86" i="5"/>
  <c r="BG86" i="5"/>
  <c r="BF86" i="5"/>
  <c r="T86" i="5"/>
  <c r="R86" i="5"/>
  <c r="P86" i="5"/>
  <c r="BK86" i="5"/>
  <c r="J86" i="5"/>
  <c r="BE86" i="5" s="1"/>
  <c r="BI85" i="5"/>
  <c r="BH85" i="5"/>
  <c r="BG85" i="5"/>
  <c r="BF85" i="5"/>
  <c r="T85" i="5"/>
  <c r="R85" i="5"/>
  <c r="P85" i="5"/>
  <c r="BK85" i="5"/>
  <c r="J85" i="5"/>
  <c r="BE85" i="5" s="1"/>
  <c r="BI84" i="5"/>
  <c r="BH84" i="5"/>
  <c r="BG84" i="5"/>
  <c r="BF84" i="5"/>
  <c r="J31" i="5" s="1"/>
  <c r="AW55" i="1" s="1"/>
  <c r="T84" i="5"/>
  <c r="R84" i="5"/>
  <c r="P84" i="5"/>
  <c r="BK84" i="5"/>
  <c r="J84" i="5"/>
  <c r="BE84" i="5" s="1"/>
  <c r="BI83" i="5"/>
  <c r="BH83" i="5"/>
  <c r="BG83" i="5"/>
  <c r="BF83" i="5"/>
  <c r="T83" i="5"/>
  <c r="R83" i="5"/>
  <c r="P83" i="5"/>
  <c r="BK83" i="5"/>
  <c r="J83" i="5"/>
  <c r="BE83" i="5" s="1"/>
  <c r="BI82" i="5"/>
  <c r="BH82" i="5"/>
  <c r="BG82" i="5"/>
  <c r="BF82" i="5"/>
  <c r="T82" i="5"/>
  <c r="R82" i="5"/>
  <c r="R81" i="5" s="1"/>
  <c r="P82" i="5"/>
  <c r="BK82" i="5"/>
  <c r="J82" i="5"/>
  <c r="BE82" i="5" s="1"/>
  <c r="J76" i="5"/>
  <c r="F76" i="5"/>
  <c r="F74" i="5"/>
  <c r="E72" i="5"/>
  <c r="J51" i="5"/>
  <c r="F51" i="5"/>
  <c r="F49" i="5"/>
  <c r="E47" i="5"/>
  <c r="J18" i="5"/>
  <c r="E18" i="5"/>
  <c r="F52" i="5" s="1"/>
  <c r="J17" i="5"/>
  <c r="J12" i="5"/>
  <c r="E7" i="5"/>
  <c r="E70" i="5" s="1"/>
  <c r="AY54" i="1"/>
  <c r="AX54" i="1"/>
  <c r="BI177" i="4"/>
  <c r="BH177" i="4"/>
  <c r="BG177" i="4"/>
  <c r="BF177" i="4"/>
  <c r="T177" i="4"/>
  <c r="R177" i="4"/>
  <c r="P177" i="4"/>
  <c r="BK177" i="4"/>
  <c r="BK175" i="4" s="1"/>
  <c r="J175" i="4" s="1"/>
  <c r="J65" i="4" s="1"/>
  <c r="J177" i="4"/>
  <c r="BE177" i="4"/>
  <c r="BI176" i="4"/>
  <c r="BH176" i="4"/>
  <c r="BG176" i="4"/>
  <c r="BF176" i="4"/>
  <c r="T176" i="4"/>
  <c r="T175" i="4"/>
  <c r="R176" i="4"/>
  <c r="R175" i="4" s="1"/>
  <c r="P176" i="4"/>
  <c r="P175" i="4"/>
  <c r="BK176" i="4"/>
  <c r="J176" i="4"/>
  <c r="BE176" i="4" s="1"/>
  <c r="BI174" i="4"/>
  <c r="BH174" i="4"/>
  <c r="BG174" i="4"/>
  <c r="BF174" i="4"/>
  <c r="T174" i="4"/>
  <c r="R174" i="4"/>
  <c r="P174" i="4"/>
  <c r="BK174" i="4"/>
  <c r="J174" i="4"/>
  <c r="BE174" i="4"/>
  <c r="BI173" i="4"/>
  <c r="BH173" i="4"/>
  <c r="BG173" i="4"/>
  <c r="BF173" i="4"/>
  <c r="T173" i="4"/>
  <c r="R173" i="4"/>
  <c r="P173" i="4"/>
  <c r="BK173" i="4"/>
  <c r="J173" i="4"/>
  <c r="BE173" i="4"/>
  <c r="BI172" i="4"/>
  <c r="BH172" i="4"/>
  <c r="BG172" i="4"/>
  <c r="BF172" i="4"/>
  <c r="T172" i="4"/>
  <c r="R172" i="4"/>
  <c r="R169" i="4" s="1"/>
  <c r="P172" i="4"/>
  <c r="BK172" i="4"/>
  <c r="J172" i="4"/>
  <c r="BE172" i="4"/>
  <c r="BI171" i="4"/>
  <c r="BH171" i="4"/>
  <c r="BG171" i="4"/>
  <c r="BF171" i="4"/>
  <c r="T171" i="4"/>
  <c r="R171" i="4"/>
  <c r="P171" i="4"/>
  <c r="BK171" i="4"/>
  <c r="BK169" i="4" s="1"/>
  <c r="J169" i="4" s="1"/>
  <c r="J64" i="4" s="1"/>
  <c r="J171" i="4"/>
  <c r="BE171" i="4"/>
  <c r="BI170" i="4"/>
  <c r="BH170" i="4"/>
  <c r="BG170" i="4"/>
  <c r="BF170" i="4"/>
  <c r="T170" i="4"/>
  <c r="T169" i="4"/>
  <c r="R170" i="4"/>
  <c r="P170" i="4"/>
  <c r="P169" i="4" s="1"/>
  <c r="BK170" i="4"/>
  <c r="J170" i="4"/>
  <c r="BE170" i="4" s="1"/>
  <c r="BI168" i="4"/>
  <c r="BH168" i="4"/>
  <c r="BG168" i="4"/>
  <c r="BF168" i="4"/>
  <c r="T168" i="4"/>
  <c r="R168" i="4"/>
  <c r="P168" i="4"/>
  <c r="BK168" i="4"/>
  <c r="J168" i="4"/>
  <c r="BE168" i="4" s="1"/>
  <c r="BI167" i="4"/>
  <c r="BH167" i="4"/>
  <c r="BG167" i="4"/>
  <c r="BF167" i="4"/>
  <c r="T167" i="4"/>
  <c r="R167" i="4"/>
  <c r="P167" i="4"/>
  <c r="BK167" i="4"/>
  <c r="J167" i="4"/>
  <c r="BE167" i="4"/>
  <c r="BI166" i="4"/>
  <c r="BH166" i="4"/>
  <c r="BG166" i="4"/>
  <c r="BF166" i="4"/>
  <c r="T166" i="4"/>
  <c r="R166" i="4"/>
  <c r="P166" i="4"/>
  <c r="BK166" i="4"/>
  <c r="J166" i="4"/>
  <c r="BE166" i="4" s="1"/>
  <c r="BI165" i="4"/>
  <c r="BH165" i="4"/>
  <c r="BG165" i="4"/>
  <c r="BF165" i="4"/>
  <c r="T165" i="4"/>
  <c r="R165" i="4"/>
  <c r="P165" i="4"/>
  <c r="BK165" i="4"/>
  <c r="J165" i="4"/>
  <c r="BE165" i="4"/>
  <c r="BI164" i="4"/>
  <c r="BH164" i="4"/>
  <c r="BG164" i="4"/>
  <c r="BF164" i="4"/>
  <c r="T164" i="4"/>
  <c r="R164" i="4"/>
  <c r="P164" i="4"/>
  <c r="BK164" i="4"/>
  <c r="J164" i="4"/>
  <c r="BE164" i="4" s="1"/>
  <c r="BI163" i="4"/>
  <c r="BH163" i="4"/>
  <c r="BG163" i="4"/>
  <c r="BF163" i="4"/>
  <c r="T163" i="4"/>
  <c r="R163" i="4"/>
  <c r="P163" i="4"/>
  <c r="BK163" i="4"/>
  <c r="J163" i="4"/>
  <c r="BE163" i="4"/>
  <c r="BI162" i="4"/>
  <c r="BH162" i="4"/>
  <c r="BG162" i="4"/>
  <c r="BF162" i="4"/>
  <c r="T162" i="4"/>
  <c r="R162" i="4"/>
  <c r="P162" i="4"/>
  <c r="BK162" i="4"/>
  <c r="J162" i="4"/>
  <c r="BE162" i="4" s="1"/>
  <c r="BI161" i="4"/>
  <c r="BH161" i="4"/>
  <c r="BG161" i="4"/>
  <c r="BF161" i="4"/>
  <c r="T161" i="4"/>
  <c r="R161" i="4"/>
  <c r="P161" i="4"/>
  <c r="BK161" i="4"/>
  <c r="J161" i="4"/>
  <c r="BE161" i="4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T159" i="4"/>
  <c r="R159" i="4"/>
  <c r="P159" i="4"/>
  <c r="BK159" i="4"/>
  <c r="J159" i="4"/>
  <c r="BE159" i="4"/>
  <c r="BI158" i="4"/>
  <c r="BH158" i="4"/>
  <c r="BG158" i="4"/>
  <c r="BF158" i="4"/>
  <c r="T158" i="4"/>
  <c r="R158" i="4"/>
  <c r="P158" i="4"/>
  <c r="BK158" i="4"/>
  <c r="J158" i="4"/>
  <c r="BE158" i="4" s="1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 s="1"/>
  <c r="BI155" i="4"/>
  <c r="BH155" i="4"/>
  <c r="BG155" i="4"/>
  <c r="BF155" i="4"/>
  <c r="T155" i="4"/>
  <c r="R155" i="4"/>
  <c r="P155" i="4"/>
  <c r="BK155" i="4"/>
  <c r="J155" i="4"/>
  <c r="BE155" i="4"/>
  <c r="BI154" i="4"/>
  <c r="BH154" i="4"/>
  <c r="BG154" i="4"/>
  <c r="BF154" i="4"/>
  <c r="T154" i="4"/>
  <c r="R154" i="4"/>
  <c r="P154" i="4"/>
  <c r="BK154" i="4"/>
  <c r="J154" i="4"/>
  <c r="BE154" i="4" s="1"/>
  <c r="BI153" i="4"/>
  <c r="BH153" i="4"/>
  <c r="BG153" i="4"/>
  <c r="BF153" i="4"/>
  <c r="T153" i="4"/>
  <c r="R153" i="4"/>
  <c r="P153" i="4"/>
  <c r="BK153" i="4"/>
  <c r="J153" i="4"/>
  <c r="BE153" i="4"/>
  <c r="BI152" i="4"/>
  <c r="BH152" i="4"/>
  <c r="BG152" i="4"/>
  <c r="BF152" i="4"/>
  <c r="T152" i="4"/>
  <c r="R152" i="4"/>
  <c r="P152" i="4"/>
  <c r="BK152" i="4"/>
  <c r="J152" i="4"/>
  <c r="BE152" i="4" s="1"/>
  <c r="BI151" i="4"/>
  <c r="BH151" i="4"/>
  <c r="BG151" i="4"/>
  <c r="BF151" i="4"/>
  <c r="T151" i="4"/>
  <c r="R151" i="4"/>
  <c r="P151" i="4"/>
  <c r="BK151" i="4"/>
  <c r="J151" i="4"/>
  <c r="BE151" i="4"/>
  <c r="BI150" i="4"/>
  <c r="BH150" i="4"/>
  <c r="BG150" i="4"/>
  <c r="BF150" i="4"/>
  <c r="T150" i="4"/>
  <c r="R150" i="4"/>
  <c r="P150" i="4"/>
  <c r="BK150" i="4"/>
  <c r="J150" i="4"/>
  <c r="BE150" i="4" s="1"/>
  <c r="BI149" i="4"/>
  <c r="BH149" i="4"/>
  <c r="BG149" i="4"/>
  <c r="BF149" i="4"/>
  <c r="T149" i="4"/>
  <c r="R149" i="4"/>
  <c r="P149" i="4"/>
  <c r="BK149" i="4"/>
  <c r="J149" i="4"/>
  <c r="BE149" i="4"/>
  <c r="BI148" i="4"/>
  <c r="BH148" i="4"/>
  <c r="BG148" i="4"/>
  <c r="BF148" i="4"/>
  <c r="T148" i="4"/>
  <c r="R148" i="4"/>
  <c r="P148" i="4"/>
  <c r="BK148" i="4"/>
  <c r="J148" i="4"/>
  <c r="BE148" i="4" s="1"/>
  <c r="BI147" i="4"/>
  <c r="BH147" i="4"/>
  <c r="BG147" i="4"/>
  <c r="BF147" i="4"/>
  <c r="T147" i="4"/>
  <c r="R147" i="4"/>
  <c r="P147" i="4"/>
  <c r="BK147" i="4"/>
  <c r="J147" i="4"/>
  <c r="BE147" i="4"/>
  <c r="BI146" i="4"/>
  <c r="BH146" i="4"/>
  <c r="BG146" i="4"/>
  <c r="BF146" i="4"/>
  <c r="T146" i="4"/>
  <c r="R146" i="4"/>
  <c r="P146" i="4"/>
  <c r="BK146" i="4"/>
  <c r="J146" i="4"/>
  <c r="BE146" i="4" s="1"/>
  <c r="BI145" i="4"/>
  <c r="BH145" i="4"/>
  <c r="BG145" i="4"/>
  <c r="BF145" i="4"/>
  <c r="T145" i="4"/>
  <c r="R145" i="4"/>
  <c r="P145" i="4"/>
  <c r="BK145" i="4"/>
  <c r="J145" i="4"/>
  <c r="BE145" i="4"/>
  <c r="BI144" i="4"/>
  <c r="BH144" i="4"/>
  <c r="BG144" i="4"/>
  <c r="BF144" i="4"/>
  <c r="T144" i="4"/>
  <c r="R144" i="4"/>
  <c r="R141" i="4" s="1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BK141" i="4" s="1"/>
  <c r="J141" i="4" s="1"/>
  <c r="J63" i="4" s="1"/>
  <c r="J143" i="4"/>
  <c r="BE143" i="4"/>
  <c r="BI142" i="4"/>
  <c r="BH142" i="4"/>
  <c r="BG142" i="4"/>
  <c r="BF142" i="4"/>
  <c r="T142" i="4"/>
  <c r="T141" i="4" s="1"/>
  <c r="R142" i="4"/>
  <c r="P142" i="4"/>
  <c r="P141" i="4"/>
  <c r="BK142" i="4"/>
  <c r="J142" i="4"/>
  <c r="BE142" i="4" s="1"/>
  <c r="BI140" i="4"/>
  <c r="BH140" i="4"/>
  <c r="BG140" i="4"/>
  <c r="BF140" i="4"/>
  <c r="T140" i="4"/>
  <c r="R140" i="4"/>
  <c r="P140" i="4"/>
  <c r="BK140" i="4"/>
  <c r="J140" i="4"/>
  <c r="BE140" i="4" s="1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R127" i="4"/>
  <c r="P127" i="4"/>
  <c r="BK127" i="4"/>
  <c r="J127" i="4"/>
  <c r="BE127" i="4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R117" i="4" s="1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BK117" i="4" s="1"/>
  <c r="J117" i="4" s="1"/>
  <c r="J62" i="4" s="1"/>
  <c r="J120" i="4"/>
  <c r="BE120" i="4" s="1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T117" i="4" s="1"/>
  <c r="R118" i="4"/>
  <c r="P118" i="4"/>
  <c r="BK118" i="4"/>
  <c r="J118" i="4"/>
  <c r="BE118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T108" i="4" s="1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P108" i="4" s="1"/>
  <c r="BK109" i="4"/>
  <c r="J109" i="4"/>
  <c r="BE109" i="4" s="1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BK98" i="4" s="1"/>
  <c r="J98" i="4" s="1"/>
  <c r="J60" i="4" s="1"/>
  <c r="J101" i="4"/>
  <c r="BE101" i="4" s="1"/>
  <c r="BI100" i="4"/>
  <c r="BH100" i="4"/>
  <c r="BG100" i="4"/>
  <c r="BF100" i="4"/>
  <c r="T100" i="4"/>
  <c r="R100" i="4"/>
  <c r="R98" i="4" s="1"/>
  <c r="P100" i="4"/>
  <c r="BK100" i="4"/>
  <c r="J100" i="4"/>
  <c r="BE100" i="4"/>
  <c r="BI99" i="4"/>
  <c r="BH99" i="4"/>
  <c r="BG99" i="4"/>
  <c r="BF99" i="4"/>
  <c r="T99" i="4"/>
  <c r="R99" i="4"/>
  <c r="P99" i="4"/>
  <c r="P98" i="4" s="1"/>
  <c r="BK99" i="4"/>
  <c r="J99" i="4"/>
  <c r="BE99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 s="1"/>
  <c r="BI93" i="4"/>
  <c r="BH93" i="4"/>
  <c r="BG93" i="4"/>
  <c r="BF93" i="4"/>
  <c r="T93" i="4"/>
  <c r="R93" i="4"/>
  <c r="P93" i="4"/>
  <c r="P90" i="4" s="1"/>
  <c r="BK93" i="4"/>
  <c r="J93" i="4"/>
  <c r="BE93" i="4"/>
  <c r="BI92" i="4"/>
  <c r="BH92" i="4"/>
  <c r="BG92" i="4"/>
  <c r="BF92" i="4"/>
  <c r="T92" i="4"/>
  <c r="T90" i="4" s="1"/>
  <c r="R92" i="4"/>
  <c r="P92" i="4"/>
  <c r="BK92" i="4"/>
  <c r="J92" i="4"/>
  <c r="BE92" i="4" s="1"/>
  <c r="BI91" i="4"/>
  <c r="BH91" i="4"/>
  <c r="BG91" i="4"/>
  <c r="BF91" i="4"/>
  <c r="T91" i="4"/>
  <c r="R91" i="4"/>
  <c r="R90" i="4" s="1"/>
  <c r="P91" i="4"/>
  <c r="BK91" i="4"/>
  <c r="BK90" i="4"/>
  <c r="J90" i="4" s="1"/>
  <c r="J59" i="4" s="1"/>
  <c r="J91" i="4"/>
  <c r="BE91" i="4" s="1"/>
  <c r="BI89" i="4"/>
  <c r="BH89" i="4"/>
  <c r="BG89" i="4"/>
  <c r="BF89" i="4"/>
  <c r="T89" i="4"/>
  <c r="R89" i="4"/>
  <c r="P89" i="4"/>
  <c r="P87" i="4" s="1"/>
  <c r="P86" i="4" s="1"/>
  <c r="BK89" i="4"/>
  <c r="J89" i="4"/>
  <c r="BE89" i="4"/>
  <c r="BI88" i="4"/>
  <c r="F34" i="4" s="1"/>
  <c r="BD54" i="1" s="1"/>
  <c r="BH88" i="4"/>
  <c r="BG88" i="4"/>
  <c r="F32" i="4" s="1"/>
  <c r="BB54" i="1" s="1"/>
  <c r="BF88" i="4"/>
  <c r="T88" i="4"/>
  <c r="T87" i="4"/>
  <c r="R88" i="4"/>
  <c r="R87" i="4" s="1"/>
  <c r="P88" i="4"/>
  <c r="BK88" i="4"/>
  <c r="BK87" i="4" s="1"/>
  <c r="J88" i="4"/>
  <c r="BE88" i="4" s="1"/>
  <c r="J81" i="4"/>
  <c r="F81" i="4"/>
  <c r="F79" i="4"/>
  <c r="E77" i="4"/>
  <c r="J51" i="4"/>
  <c r="F51" i="4"/>
  <c r="F49" i="4"/>
  <c r="E47" i="4"/>
  <c r="J18" i="4"/>
  <c r="E18" i="4"/>
  <c r="F82" i="4" s="1"/>
  <c r="J17" i="4"/>
  <c r="J12" i="4"/>
  <c r="J79" i="4" s="1"/>
  <c r="E7" i="4"/>
  <c r="E45" i="4" s="1"/>
  <c r="E75" i="4"/>
  <c r="AY53" i="1"/>
  <c r="AX53" i="1"/>
  <c r="BI121" i="3"/>
  <c r="BH121" i="3"/>
  <c r="BG121" i="3"/>
  <c r="BF121" i="3"/>
  <c r="T121" i="3"/>
  <c r="R121" i="3"/>
  <c r="P121" i="3"/>
  <c r="BK121" i="3"/>
  <c r="J121" i="3"/>
  <c r="BE121" i="3" s="1"/>
  <c r="BI118" i="3"/>
  <c r="BH118" i="3"/>
  <c r="BG118" i="3"/>
  <c r="BF118" i="3"/>
  <c r="T118" i="3"/>
  <c r="T117" i="3" s="1"/>
  <c r="R118" i="3"/>
  <c r="P118" i="3"/>
  <c r="BK118" i="3"/>
  <c r="BK117" i="3" s="1"/>
  <c r="J117" i="3" s="1"/>
  <c r="J62" i="3" s="1"/>
  <c r="J118" i="3"/>
  <c r="BE118" i="3" s="1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R107" i="3"/>
  <c r="P107" i="3"/>
  <c r="BK107" i="3"/>
  <c r="J107" i="3"/>
  <c r="BE107" i="3" s="1"/>
  <c r="BI99" i="3"/>
  <c r="BH99" i="3"/>
  <c r="BG99" i="3"/>
  <c r="BF99" i="3"/>
  <c r="T99" i="3"/>
  <c r="T98" i="3" s="1"/>
  <c r="T97" i="3" s="1"/>
  <c r="R99" i="3"/>
  <c r="P99" i="3"/>
  <c r="BK99" i="3"/>
  <c r="BK98" i="3" s="1"/>
  <c r="J98" i="3" s="1"/>
  <c r="J61" i="3" s="1"/>
  <c r="J99" i="3"/>
  <c r="BE99" i="3" s="1"/>
  <c r="BI96" i="3"/>
  <c r="BH96" i="3"/>
  <c r="BG96" i="3"/>
  <c r="BF96" i="3"/>
  <c r="T96" i="3"/>
  <c r="R96" i="3"/>
  <c r="P96" i="3"/>
  <c r="BK96" i="3"/>
  <c r="J96" i="3"/>
  <c r="BE96" i="3" s="1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8" i="3"/>
  <c r="BH88" i="3"/>
  <c r="BG88" i="3"/>
  <c r="BF88" i="3"/>
  <c r="T88" i="3"/>
  <c r="R88" i="3"/>
  <c r="P88" i="3"/>
  <c r="BK88" i="3"/>
  <c r="BK87" i="3" s="1"/>
  <c r="J88" i="3"/>
  <c r="BE88" i="3" s="1"/>
  <c r="BI86" i="3"/>
  <c r="BH86" i="3"/>
  <c r="BG86" i="3"/>
  <c r="BF86" i="3"/>
  <c r="T86" i="3"/>
  <c r="R86" i="3"/>
  <c r="P86" i="3"/>
  <c r="BK86" i="3"/>
  <c r="J86" i="3"/>
  <c r="BE86" i="3" s="1"/>
  <c r="BI85" i="3"/>
  <c r="BH85" i="3"/>
  <c r="F33" i="3" s="1"/>
  <c r="BC53" i="1" s="1"/>
  <c r="BG85" i="3"/>
  <c r="BF85" i="3"/>
  <c r="J31" i="3" s="1"/>
  <c r="AW53" i="1" s="1"/>
  <c r="T85" i="3"/>
  <c r="T84" i="3" s="1"/>
  <c r="R85" i="3"/>
  <c r="R84" i="3" s="1"/>
  <c r="P85" i="3"/>
  <c r="BK85" i="3"/>
  <c r="BK84" i="3"/>
  <c r="J84" i="3" s="1"/>
  <c r="J58" i="3" s="1"/>
  <c r="J85" i="3"/>
  <c r="BE85" i="3" s="1"/>
  <c r="J78" i="3"/>
  <c r="F78" i="3"/>
  <c r="F76" i="3"/>
  <c r="E74" i="3"/>
  <c r="J51" i="3"/>
  <c r="F51" i="3"/>
  <c r="F49" i="3"/>
  <c r="E47" i="3"/>
  <c r="J18" i="3"/>
  <c r="E18" i="3"/>
  <c r="F52" i="3" s="1"/>
  <c r="F79" i="3"/>
  <c r="J17" i="3"/>
  <c r="J12" i="3"/>
  <c r="J49" i="3" s="1"/>
  <c r="J76" i="3"/>
  <c r="E7" i="3"/>
  <c r="E72" i="3" s="1"/>
  <c r="AY52" i="1"/>
  <c r="AX52" i="1"/>
  <c r="BI717" i="2"/>
  <c r="BH717" i="2"/>
  <c r="BG717" i="2"/>
  <c r="BF717" i="2"/>
  <c r="T717" i="2"/>
  <c r="T716" i="2"/>
  <c r="R717" i="2"/>
  <c r="R716" i="2" s="1"/>
  <c r="P717" i="2"/>
  <c r="P716" i="2"/>
  <c r="BK717" i="2"/>
  <c r="BK716" i="2" s="1"/>
  <c r="J716" i="2" s="1"/>
  <c r="J73" i="2" s="1"/>
  <c r="J717" i="2"/>
  <c r="BE717" i="2" s="1"/>
  <c r="BI715" i="2"/>
  <c r="BH715" i="2"/>
  <c r="BG715" i="2"/>
  <c r="BF715" i="2"/>
  <c r="T715" i="2"/>
  <c r="T714" i="2"/>
  <c r="R715" i="2"/>
  <c r="R714" i="2"/>
  <c r="P715" i="2"/>
  <c r="P714" i="2"/>
  <c r="BK715" i="2"/>
  <c r="BK714" i="2"/>
  <c r="J714" i="2" s="1"/>
  <c r="J72" i="2" s="1"/>
  <c r="J715" i="2"/>
  <c r="BE715" i="2" s="1"/>
  <c r="BI713" i="2"/>
  <c r="BH713" i="2"/>
  <c r="BG713" i="2"/>
  <c r="BF713" i="2"/>
  <c r="T713" i="2"/>
  <c r="T712" i="2" s="1"/>
  <c r="T711" i="2" s="1"/>
  <c r="R713" i="2"/>
  <c r="R712" i="2" s="1"/>
  <c r="P713" i="2"/>
  <c r="P712" i="2" s="1"/>
  <c r="P711" i="2" s="1"/>
  <c r="BK713" i="2"/>
  <c r="BK712" i="2" s="1"/>
  <c r="J713" i="2"/>
  <c r="BE713" i="2"/>
  <c r="BI710" i="2"/>
  <c r="BH710" i="2"/>
  <c r="BG710" i="2"/>
  <c r="BF710" i="2"/>
  <c r="T710" i="2"/>
  <c r="R710" i="2"/>
  <c r="P710" i="2"/>
  <c r="BK710" i="2"/>
  <c r="J710" i="2"/>
  <c r="BE710" i="2" s="1"/>
  <c r="BI682" i="2"/>
  <c r="BH682" i="2"/>
  <c r="BG682" i="2"/>
  <c r="BF682" i="2"/>
  <c r="T682" i="2"/>
  <c r="T681" i="2"/>
  <c r="R682" i="2"/>
  <c r="R681" i="2" s="1"/>
  <c r="P682" i="2"/>
  <c r="P681" i="2"/>
  <c r="BK682" i="2"/>
  <c r="BK681" i="2" s="1"/>
  <c r="J681" i="2" s="1"/>
  <c r="J69" i="2" s="1"/>
  <c r="J682" i="2"/>
  <c r="BE682" i="2" s="1"/>
  <c r="BI680" i="2"/>
  <c r="BH680" i="2"/>
  <c r="BG680" i="2"/>
  <c r="BF680" i="2"/>
  <c r="T680" i="2"/>
  <c r="T678" i="2" s="1"/>
  <c r="R680" i="2"/>
  <c r="P680" i="2"/>
  <c r="BK680" i="2"/>
  <c r="J680" i="2"/>
  <c r="BE680" i="2"/>
  <c r="BI679" i="2"/>
  <c r="BH679" i="2"/>
  <c r="BG679" i="2"/>
  <c r="BF679" i="2"/>
  <c r="T679" i="2"/>
  <c r="R679" i="2"/>
  <c r="R678" i="2" s="1"/>
  <c r="P679" i="2"/>
  <c r="P678" i="2"/>
  <c r="BK679" i="2"/>
  <c r="J679" i="2"/>
  <c r="BE679" i="2" s="1"/>
  <c r="BI677" i="2"/>
  <c r="BH677" i="2"/>
  <c r="BG677" i="2"/>
  <c r="BF677" i="2"/>
  <c r="T677" i="2"/>
  <c r="R677" i="2"/>
  <c r="P677" i="2"/>
  <c r="BK677" i="2"/>
  <c r="J677" i="2"/>
  <c r="BE677" i="2"/>
  <c r="BI676" i="2"/>
  <c r="BH676" i="2"/>
  <c r="BG676" i="2"/>
  <c r="BF676" i="2"/>
  <c r="T676" i="2"/>
  <c r="R676" i="2"/>
  <c r="P676" i="2"/>
  <c r="BK676" i="2"/>
  <c r="J676" i="2"/>
  <c r="BE676" i="2" s="1"/>
  <c r="BI675" i="2"/>
  <c r="BH675" i="2"/>
  <c r="BG675" i="2"/>
  <c r="BF675" i="2"/>
  <c r="T675" i="2"/>
  <c r="R675" i="2"/>
  <c r="P675" i="2"/>
  <c r="BK675" i="2"/>
  <c r="J675" i="2"/>
  <c r="BE675" i="2"/>
  <c r="BI674" i="2"/>
  <c r="BH674" i="2"/>
  <c r="BG674" i="2"/>
  <c r="BF674" i="2"/>
  <c r="T674" i="2"/>
  <c r="R674" i="2"/>
  <c r="P674" i="2"/>
  <c r="BK674" i="2"/>
  <c r="J674" i="2"/>
  <c r="BE674" i="2" s="1"/>
  <c r="BI668" i="2"/>
  <c r="BH668" i="2"/>
  <c r="BG668" i="2"/>
  <c r="BF668" i="2"/>
  <c r="T668" i="2"/>
  <c r="R668" i="2"/>
  <c r="P668" i="2"/>
  <c r="BK668" i="2"/>
  <c r="J668" i="2"/>
  <c r="BE668" i="2"/>
  <c r="BI667" i="2"/>
  <c r="BH667" i="2"/>
  <c r="BG667" i="2"/>
  <c r="BF667" i="2"/>
  <c r="T667" i="2"/>
  <c r="R667" i="2"/>
  <c r="P667" i="2"/>
  <c r="BK667" i="2"/>
  <c r="J667" i="2"/>
  <c r="BE667" i="2" s="1"/>
  <c r="BI657" i="2"/>
  <c r="BH657" i="2"/>
  <c r="BG657" i="2"/>
  <c r="BF657" i="2"/>
  <c r="T657" i="2"/>
  <c r="R657" i="2"/>
  <c r="P657" i="2"/>
  <c r="BK657" i="2"/>
  <c r="J657" i="2"/>
  <c r="BE657" i="2"/>
  <c r="BI656" i="2"/>
  <c r="BH656" i="2"/>
  <c r="BG656" i="2"/>
  <c r="BF656" i="2"/>
  <c r="T656" i="2"/>
  <c r="R656" i="2"/>
  <c r="P656" i="2"/>
  <c r="BK656" i="2"/>
  <c r="J656" i="2"/>
  <c r="BE656" i="2" s="1"/>
  <c r="BI655" i="2"/>
  <c r="BH655" i="2"/>
  <c r="BG655" i="2"/>
  <c r="BF655" i="2"/>
  <c r="T655" i="2"/>
  <c r="R655" i="2"/>
  <c r="P655" i="2"/>
  <c r="BK655" i="2"/>
  <c r="J655" i="2"/>
  <c r="BE655" i="2"/>
  <c r="BI654" i="2"/>
  <c r="BH654" i="2"/>
  <c r="BG654" i="2"/>
  <c r="BF654" i="2"/>
  <c r="T654" i="2"/>
  <c r="R654" i="2"/>
  <c r="P654" i="2"/>
  <c r="BK654" i="2"/>
  <c r="J654" i="2"/>
  <c r="BE654" i="2" s="1"/>
  <c r="BI653" i="2"/>
  <c r="BH653" i="2"/>
  <c r="BG653" i="2"/>
  <c r="BF653" i="2"/>
  <c r="T653" i="2"/>
  <c r="R653" i="2"/>
  <c r="P653" i="2"/>
  <c r="BK653" i="2"/>
  <c r="J653" i="2"/>
  <c r="BE653" i="2"/>
  <c r="BI652" i="2"/>
  <c r="BH652" i="2"/>
  <c r="BG652" i="2"/>
  <c r="BF652" i="2"/>
  <c r="T652" i="2"/>
  <c r="R652" i="2"/>
  <c r="P652" i="2"/>
  <c r="BK652" i="2"/>
  <c r="J652" i="2"/>
  <c r="BE652" i="2" s="1"/>
  <c r="BI651" i="2"/>
  <c r="BH651" i="2"/>
  <c r="BG651" i="2"/>
  <c r="BF651" i="2"/>
  <c r="T651" i="2"/>
  <c r="R651" i="2"/>
  <c r="P651" i="2"/>
  <c r="BK651" i="2"/>
  <c r="J651" i="2"/>
  <c r="BE651" i="2"/>
  <c r="BI649" i="2"/>
  <c r="BH649" i="2"/>
  <c r="BG649" i="2"/>
  <c r="BF649" i="2"/>
  <c r="T649" i="2"/>
  <c r="R649" i="2"/>
  <c r="P649" i="2"/>
  <c r="BK649" i="2"/>
  <c r="J649" i="2"/>
  <c r="BE649" i="2" s="1"/>
  <c r="BI648" i="2"/>
  <c r="BH648" i="2"/>
  <c r="BG648" i="2"/>
  <c r="BF648" i="2"/>
  <c r="T648" i="2"/>
  <c r="R648" i="2"/>
  <c r="P648" i="2"/>
  <c r="BK648" i="2"/>
  <c r="J648" i="2"/>
  <c r="BE648" i="2"/>
  <c r="BI647" i="2"/>
  <c r="BH647" i="2"/>
  <c r="BG647" i="2"/>
  <c r="BF647" i="2"/>
  <c r="T647" i="2"/>
  <c r="T645" i="2" s="1"/>
  <c r="R647" i="2"/>
  <c r="P647" i="2"/>
  <c r="BK647" i="2"/>
  <c r="J647" i="2"/>
  <c r="BE647" i="2" s="1"/>
  <c r="BI646" i="2"/>
  <c r="BH646" i="2"/>
  <c r="BG646" i="2"/>
  <c r="BF646" i="2"/>
  <c r="T646" i="2"/>
  <c r="R646" i="2"/>
  <c r="P646" i="2"/>
  <c r="P645" i="2" s="1"/>
  <c r="BK646" i="2"/>
  <c r="J646" i="2"/>
  <c r="BE646" i="2" s="1"/>
  <c r="BI644" i="2"/>
  <c r="BH644" i="2"/>
  <c r="BG644" i="2"/>
  <c r="BF644" i="2"/>
  <c r="T644" i="2"/>
  <c r="T640" i="2" s="1"/>
  <c r="T639" i="2" s="1"/>
  <c r="R644" i="2"/>
  <c r="P644" i="2"/>
  <c r="BK644" i="2"/>
  <c r="J644" i="2"/>
  <c r="BE644" i="2" s="1"/>
  <c r="BI641" i="2"/>
  <c r="BH641" i="2"/>
  <c r="BG641" i="2"/>
  <c r="BF641" i="2"/>
  <c r="T641" i="2"/>
  <c r="R641" i="2"/>
  <c r="P641" i="2"/>
  <c r="P640" i="2"/>
  <c r="BK641" i="2"/>
  <c r="J641" i="2"/>
  <c r="BE641" i="2" s="1"/>
  <c r="BI638" i="2"/>
  <c r="BH638" i="2"/>
  <c r="BG638" i="2"/>
  <c r="BF638" i="2"/>
  <c r="T638" i="2"/>
  <c r="T637" i="2"/>
  <c r="R638" i="2"/>
  <c r="R637" i="2" s="1"/>
  <c r="P638" i="2"/>
  <c r="P637" i="2"/>
  <c r="BK638" i="2"/>
  <c r="BK637" i="2" s="1"/>
  <c r="J637" i="2" s="1"/>
  <c r="J64" i="2" s="1"/>
  <c r="J638" i="2"/>
  <c r="BE638" i="2"/>
  <c r="BI635" i="2"/>
  <c r="BH635" i="2"/>
  <c r="BG635" i="2"/>
  <c r="BF635" i="2"/>
  <c r="T635" i="2"/>
  <c r="R635" i="2"/>
  <c r="P635" i="2"/>
  <c r="BK635" i="2"/>
  <c r="J635" i="2"/>
  <c r="BE635" i="2" s="1"/>
  <c r="BI634" i="2"/>
  <c r="BH634" i="2"/>
  <c r="BG634" i="2"/>
  <c r="BF634" i="2"/>
  <c r="T634" i="2"/>
  <c r="R634" i="2"/>
  <c r="P634" i="2"/>
  <c r="BK634" i="2"/>
  <c r="J634" i="2"/>
  <c r="BE634" i="2"/>
  <c r="BI633" i="2"/>
  <c r="BH633" i="2"/>
  <c r="BG633" i="2"/>
  <c r="BF633" i="2"/>
  <c r="T633" i="2"/>
  <c r="R633" i="2"/>
  <c r="P633" i="2"/>
  <c r="BK633" i="2"/>
  <c r="J633" i="2"/>
  <c r="BE633" i="2" s="1"/>
  <c r="BI632" i="2"/>
  <c r="BH632" i="2"/>
  <c r="BG632" i="2"/>
  <c r="BF632" i="2"/>
  <c r="T632" i="2"/>
  <c r="R632" i="2"/>
  <c r="P632" i="2"/>
  <c r="BK632" i="2"/>
  <c r="J632" i="2"/>
  <c r="BE632" i="2"/>
  <c r="BI631" i="2"/>
  <c r="BH631" i="2"/>
  <c r="BG631" i="2"/>
  <c r="BF631" i="2"/>
  <c r="T631" i="2"/>
  <c r="R631" i="2"/>
  <c r="P631" i="2"/>
  <c r="BK631" i="2"/>
  <c r="J631" i="2"/>
  <c r="BE631" i="2" s="1"/>
  <c r="BI629" i="2"/>
  <c r="BH629" i="2"/>
  <c r="BG629" i="2"/>
  <c r="BF629" i="2"/>
  <c r="T629" i="2"/>
  <c r="R629" i="2"/>
  <c r="P629" i="2"/>
  <c r="BK629" i="2"/>
  <c r="J629" i="2"/>
  <c r="BE629" i="2"/>
  <c r="BI628" i="2"/>
  <c r="BH628" i="2"/>
  <c r="BG628" i="2"/>
  <c r="BF628" i="2"/>
  <c r="T628" i="2"/>
  <c r="R628" i="2"/>
  <c r="P628" i="2"/>
  <c r="BK628" i="2"/>
  <c r="J628" i="2"/>
  <c r="BE628" i="2" s="1"/>
  <c r="BI627" i="2"/>
  <c r="BH627" i="2"/>
  <c r="BG627" i="2"/>
  <c r="BF627" i="2"/>
  <c r="T627" i="2"/>
  <c r="T626" i="2"/>
  <c r="R627" i="2"/>
  <c r="P627" i="2"/>
  <c r="BK627" i="2"/>
  <c r="J627" i="2"/>
  <c r="BE627" i="2" s="1"/>
  <c r="BI625" i="2"/>
  <c r="BH625" i="2"/>
  <c r="BG625" i="2"/>
  <c r="BF625" i="2"/>
  <c r="T625" i="2"/>
  <c r="R625" i="2"/>
  <c r="P625" i="2"/>
  <c r="BK625" i="2"/>
  <c r="J625" i="2"/>
  <c r="BE625" i="2" s="1"/>
  <c r="BI624" i="2"/>
  <c r="BH624" i="2"/>
  <c r="BG624" i="2"/>
  <c r="BF624" i="2"/>
  <c r="T624" i="2"/>
  <c r="R624" i="2"/>
  <c r="P624" i="2"/>
  <c r="BK624" i="2"/>
  <c r="J624" i="2"/>
  <c r="BE624" i="2" s="1"/>
  <c r="BI623" i="2"/>
  <c r="BH623" i="2"/>
  <c r="BG623" i="2"/>
  <c r="BF623" i="2"/>
  <c r="T623" i="2"/>
  <c r="R623" i="2"/>
  <c r="P623" i="2"/>
  <c r="BK623" i="2"/>
  <c r="J623" i="2"/>
  <c r="BE623" i="2"/>
  <c r="BI622" i="2"/>
  <c r="BH622" i="2"/>
  <c r="BG622" i="2"/>
  <c r="BF622" i="2"/>
  <c r="T622" i="2"/>
  <c r="R622" i="2"/>
  <c r="P622" i="2"/>
  <c r="BK622" i="2"/>
  <c r="J622" i="2"/>
  <c r="BE622" i="2" s="1"/>
  <c r="BI621" i="2"/>
  <c r="BH621" i="2"/>
  <c r="BG621" i="2"/>
  <c r="BF621" i="2"/>
  <c r="T621" i="2"/>
  <c r="R621" i="2"/>
  <c r="P621" i="2"/>
  <c r="BK621" i="2"/>
  <c r="J621" i="2"/>
  <c r="BE621" i="2"/>
  <c r="BI620" i="2"/>
  <c r="BH620" i="2"/>
  <c r="BG620" i="2"/>
  <c r="BF620" i="2"/>
  <c r="T620" i="2"/>
  <c r="R620" i="2"/>
  <c r="P620" i="2"/>
  <c r="BK620" i="2"/>
  <c r="J620" i="2"/>
  <c r="BE620" i="2" s="1"/>
  <c r="BI619" i="2"/>
  <c r="BH619" i="2"/>
  <c r="BG619" i="2"/>
  <c r="BF619" i="2"/>
  <c r="T619" i="2"/>
  <c r="R619" i="2"/>
  <c r="P619" i="2"/>
  <c r="BK619" i="2"/>
  <c r="J619" i="2"/>
  <c r="BE619" i="2"/>
  <c r="BI618" i="2"/>
  <c r="BH618" i="2"/>
  <c r="BG618" i="2"/>
  <c r="BF618" i="2"/>
  <c r="T618" i="2"/>
  <c r="R618" i="2"/>
  <c r="P618" i="2"/>
  <c r="BK618" i="2"/>
  <c r="J618" i="2"/>
  <c r="BE618" i="2" s="1"/>
  <c r="BI612" i="2"/>
  <c r="BH612" i="2"/>
  <c r="BG612" i="2"/>
  <c r="BF612" i="2"/>
  <c r="T612" i="2"/>
  <c r="R612" i="2"/>
  <c r="P612" i="2"/>
  <c r="BK612" i="2"/>
  <c r="J612" i="2"/>
  <c r="BE612" i="2"/>
  <c r="BI592" i="2"/>
  <c r="BH592" i="2"/>
  <c r="BG592" i="2"/>
  <c r="BF592" i="2"/>
  <c r="T592" i="2"/>
  <c r="R592" i="2"/>
  <c r="P592" i="2"/>
  <c r="BK592" i="2"/>
  <c r="J592" i="2"/>
  <c r="BE592" i="2" s="1"/>
  <c r="BI587" i="2"/>
  <c r="BH587" i="2"/>
  <c r="BG587" i="2"/>
  <c r="BF587" i="2"/>
  <c r="T587" i="2"/>
  <c r="R587" i="2"/>
  <c r="P587" i="2"/>
  <c r="BK587" i="2"/>
  <c r="J587" i="2"/>
  <c r="BE587" i="2"/>
  <c r="BI582" i="2"/>
  <c r="BH582" i="2"/>
  <c r="BG582" i="2"/>
  <c r="BF582" i="2"/>
  <c r="T582" i="2"/>
  <c r="R582" i="2"/>
  <c r="P582" i="2"/>
  <c r="BK582" i="2"/>
  <c r="J582" i="2"/>
  <c r="BE582" i="2" s="1"/>
  <c r="BI577" i="2"/>
  <c r="BH577" i="2"/>
  <c r="BG577" i="2"/>
  <c r="BF577" i="2"/>
  <c r="T577" i="2"/>
  <c r="R577" i="2"/>
  <c r="P577" i="2"/>
  <c r="BK577" i="2"/>
  <c r="J577" i="2"/>
  <c r="BE577" i="2"/>
  <c r="BI572" i="2"/>
  <c r="BH572" i="2"/>
  <c r="BG572" i="2"/>
  <c r="BF572" i="2"/>
  <c r="T572" i="2"/>
  <c r="R572" i="2"/>
  <c r="P572" i="2"/>
  <c r="BK572" i="2"/>
  <c r="J572" i="2"/>
  <c r="BE572" i="2" s="1"/>
  <c r="BI567" i="2"/>
  <c r="BH567" i="2"/>
  <c r="BG567" i="2"/>
  <c r="BF567" i="2"/>
  <c r="T567" i="2"/>
  <c r="R567" i="2"/>
  <c r="P567" i="2"/>
  <c r="BK567" i="2"/>
  <c r="J567" i="2"/>
  <c r="BE567" i="2"/>
  <c r="BI562" i="2"/>
  <c r="BH562" i="2"/>
  <c r="BG562" i="2"/>
  <c r="BF562" i="2"/>
  <c r="T562" i="2"/>
  <c r="R562" i="2"/>
  <c r="P562" i="2"/>
  <c r="BK562" i="2"/>
  <c r="J562" i="2"/>
  <c r="BE562" i="2" s="1"/>
  <c r="BI554" i="2"/>
  <c r="BH554" i="2"/>
  <c r="BG554" i="2"/>
  <c r="BF554" i="2"/>
  <c r="T554" i="2"/>
  <c r="R554" i="2"/>
  <c r="P554" i="2"/>
  <c r="BK554" i="2"/>
  <c r="J554" i="2"/>
  <c r="BE554" i="2"/>
  <c r="BI553" i="2"/>
  <c r="BH553" i="2"/>
  <c r="BG553" i="2"/>
  <c r="BF553" i="2"/>
  <c r="T553" i="2"/>
  <c r="R553" i="2"/>
  <c r="P553" i="2"/>
  <c r="BK553" i="2"/>
  <c r="J553" i="2"/>
  <c r="BE553" i="2" s="1"/>
  <c r="BI552" i="2"/>
  <c r="BH552" i="2"/>
  <c r="BG552" i="2"/>
  <c r="BF552" i="2"/>
  <c r="T552" i="2"/>
  <c r="R552" i="2"/>
  <c r="P552" i="2"/>
  <c r="BK552" i="2"/>
  <c r="J552" i="2"/>
  <c r="BE552" i="2"/>
  <c r="BI538" i="2"/>
  <c r="BH538" i="2"/>
  <c r="BG538" i="2"/>
  <c r="BF538" i="2"/>
  <c r="T538" i="2"/>
  <c r="R538" i="2"/>
  <c r="P538" i="2"/>
  <c r="BK538" i="2"/>
  <c r="J538" i="2"/>
  <c r="BE538" i="2" s="1"/>
  <c r="BI522" i="2"/>
  <c r="BH522" i="2"/>
  <c r="BG522" i="2"/>
  <c r="BF522" i="2"/>
  <c r="T522" i="2"/>
  <c r="R522" i="2"/>
  <c r="P522" i="2"/>
  <c r="BK522" i="2"/>
  <c r="J522" i="2"/>
  <c r="BE522" i="2"/>
  <c r="BI516" i="2"/>
  <c r="BH516" i="2"/>
  <c r="BG516" i="2"/>
  <c r="BF516" i="2"/>
  <c r="T516" i="2"/>
  <c r="R516" i="2"/>
  <c r="P516" i="2"/>
  <c r="BK516" i="2"/>
  <c r="J516" i="2"/>
  <c r="BE516" i="2" s="1"/>
  <c r="BI515" i="2"/>
  <c r="BH515" i="2"/>
  <c r="BG515" i="2"/>
  <c r="BF515" i="2"/>
  <c r="T515" i="2"/>
  <c r="R515" i="2"/>
  <c r="P515" i="2"/>
  <c r="BK515" i="2"/>
  <c r="J515" i="2"/>
  <c r="BE515" i="2"/>
  <c r="BI514" i="2"/>
  <c r="BH514" i="2"/>
  <c r="BG514" i="2"/>
  <c r="BF514" i="2"/>
  <c r="T514" i="2"/>
  <c r="R514" i="2"/>
  <c r="P514" i="2"/>
  <c r="BK514" i="2"/>
  <c r="J514" i="2"/>
  <c r="BE514" i="2" s="1"/>
  <c r="BI502" i="2"/>
  <c r="BH502" i="2"/>
  <c r="BG502" i="2"/>
  <c r="BF502" i="2"/>
  <c r="T502" i="2"/>
  <c r="R502" i="2"/>
  <c r="P502" i="2"/>
  <c r="BK502" i="2"/>
  <c r="J502" i="2"/>
  <c r="BE502" i="2"/>
  <c r="BI485" i="2"/>
  <c r="BH485" i="2"/>
  <c r="BG485" i="2"/>
  <c r="BF485" i="2"/>
  <c r="T485" i="2"/>
  <c r="R485" i="2"/>
  <c r="P485" i="2"/>
  <c r="BK485" i="2"/>
  <c r="J485" i="2"/>
  <c r="BE485" i="2" s="1"/>
  <c r="BI484" i="2"/>
  <c r="BH484" i="2"/>
  <c r="BG484" i="2"/>
  <c r="BF484" i="2"/>
  <c r="T484" i="2"/>
  <c r="R484" i="2"/>
  <c r="P484" i="2"/>
  <c r="BK484" i="2"/>
  <c r="J484" i="2"/>
  <c r="BE484" i="2"/>
  <c r="BI482" i="2"/>
  <c r="BH482" i="2"/>
  <c r="BG482" i="2"/>
  <c r="BF482" i="2"/>
  <c r="T482" i="2"/>
  <c r="R482" i="2"/>
  <c r="P482" i="2"/>
  <c r="BK482" i="2"/>
  <c r="J482" i="2"/>
  <c r="BE482" i="2" s="1"/>
  <c r="BI481" i="2"/>
  <c r="BH481" i="2"/>
  <c r="BG481" i="2"/>
  <c r="BF481" i="2"/>
  <c r="T481" i="2"/>
  <c r="R481" i="2"/>
  <c r="P481" i="2"/>
  <c r="BK481" i="2"/>
  <c r="J481" i="2"/>
  <c r="BE481" i="2"/>
  <c r="BI479" i="2"/>
  <c r="BH479" i="2"/>
  <c r="BG479" i="2"/>
  <c r="BF479" i="2"/>
  <c r="T479" i="2"/>
  <c r="R479" i="2"/>
  <c r="P479" i="2"/>
  <c r="BK479" i="2"/>
  <c r="J479" i="2"/>
  <c r="BE479" i="2" s="1"/>
  <c r="BI473" i="2"/>
  <c r="BH473" i="2"/>
  <c r="BG473" i="2"/>
  <c r="BF473" i="2"/>
  <c r="T473" i="2"/>
  <c r="R473" i="2"/>
  <c r="P473" i="2"/>
  <c r="BK473" i="2"/>
  <c r="J473" i="2"/>
  <c r="BE473" i="2"/>
  <c r="BI471" i="2"/>
  <c r="BH471" i="2"/>
  <c r="BG471" i="2"/>
  <c r="BF471" i="2"/>
  <c r="T471" i="2"/>
  <c r="R471" i="2"/>
  <c r="P471" i="2"/>
  <c r="BK471" i="2"/>
  <c r="J471" i="2"/>
  <c r="BE471" i="2"/>
  <c r="BI470" i="2"/>
  <c r="BH470" i="2"/>
  <c r="BG470" i="2"/>
  <c r="BF470" i="2"/>
  <c r="T470" i="2"/>
  <c r="R470" i="2"/>
  <c r="P470" i="2"/>
  <c r="BK470" i="2"/>
  <c r="J470" i="2"/>
  <c r="BE470" i="2"/>
  <c r="BI466" i="2"/>
  <c r="BH466" i="2"/>
  <c r="BG466" i="2"/>
  <c r="BF466" i="2"/>
  <c r="T466" i="2"/>
  <c r="R466" i="2"/>
  <c r="P466" i="2"/>
  <c r="BK466" i="2"/>
  <c r="J466" i="2"/>
  <c r="BE466" i="2"/>
  <c r="BI464" i="2"/>
  <c r="BH464" i="2"/>
  <c r="BG464" i="2"/>
  <c r="BF464" i="2"/>
  <c r="T464" i="2"/>
  <c r="R464" i="2"/>
  <c r="P464" i="2"/>
  <c r="BK464" i="2"/>
  <c r="J464" i="2"/>
  <c r="BE464" i="2"/>
  <c r="BI462" i="2"/>
  <c r="BH462" i="2"/>
  <c r="BG462" i="2"/>
  <c r="BF462" i="2"/>
  <c r="T462" i="2"/>
  <c r="R462" i="2"/>
  <c r="P462" i="2"/>
  <c r="BK462" i="2"/>
  <c r="J462" i="2"/>
  <c r="BE462" i="2"/>
  <c r="BI461" i="2"/>
  <c r="BH461" i="2"/>
  <c r="BG461" i="2"/>
  <c r="BF461" i="2"/>
  <c r="T461" i="2"/>
  <c r="R461" i="2"/>
  <c r="P461" i="2"/>
  <c r="BK461" i="2"/>
  <c r="J461" i="2"/>
  <c r="BE461" i="2"/>
  <c r="BI457" i="2"/>
  <c r="BH457" i="2"/>
  <c r="BG457" i="2"/>
  <c r="BF457" i="2"/>
  <c r="T457" i="2"/>
  <c r="R457" i="2"/>
  <c r="P457" i="2"/>
  <c r="BK457" i="2"/>
  <c r="J457" i="2"/>
  <c r="BE457" i="2"/>
  <c r="BI452" i="2"/>
  <c r="BH452" i="2"/>
  <c r="BG452" i="2"/>
  <c r="BF452" i="2"/>
  <c r="T452" i="2"/>
  <c r="R452" i="2"/>
  <c r="P452" i="2"/>
  <c r="BK452" i="2"/>
  <c r="J452" i="2"/>
  <c r="BE452" i="2"/>
  <c r="BI439" i="2"/>
  <c r="BH439" i="2"/>
  <c r="BG439" i="2"/>
  <c r="BF439" i="2"/>
  <c r="T439" i="2"/>
  <c r="R439" i="2"/>
  <c r="P439" i="2"/>
  <c r="BK439" i="2"/>
  <c r="J439" i="2"/>
  <c r="BE439" i="2"/>
  <c r="BI438" i="2"/>
  <c r="BH438" i="2"/>
  <c r="BG438" i="2"/>
  <c r="BF438" i="2"/>
  <c r="T438" i="2"/>
  <c r="R438" i="2"/>
  <c r="P438" i="2"/>
  <c r="BK438" i="2"/>
  <c r="J438" i="2"/>
  <c r="BE438" i="2"/>
  <c r="BI437" i="2"/>
  <c r="BH437" i="2"/>
  <c r="BG437" i="2"/>
  <c r="BF437" i="2"/>
  <c r="T437" i="2"/>
  <c r="R437" i="2"/>
  <c r="P437" i="2"/>
  <c r="BK437" i="2"/>
  <c r="J437" i="2"/>
  <c r="BE437" i="2"/>
  <c r="BI435" i="2"/>
  <c r="BH435" i="2"/>
  <c r="BG435" i="2"/>
  <c r="BF435" i="2"/>
  <c r="T435" i="2"/>
  <c r="R435" i="2"/>
  <c r="P435" i="2"/>
  <c r="BK435" i="2"/>
  <c r="J435" i="2"/>
  <c r="BE435" i="2"/>
  <c r="BI434" i="2"/>
  <c r="BH434" i="2"/>
  <c r="BG434" i="2"/>
  <c r="BF434" i="2"/>
  <c r="T434" i="2"/>
  <c r="R434" i="2"/>
  <c r="P434" i="2"/>
  <c r="BK434" i="2"/>
  <c r="J434" i="2"/>
  <c r="BE434" i="2"/>
  <c r="BI433" i="2"/>
  <c r="BH433" i="2"/>
  <c r="BG433" i="2"/>
  <c r="BF433" i="2"/>
  <c r="T433" i="2"/>
  <c r="R433" i="2"/>
  <c r="P433" i="2"/>
  <c r="BK433" i="2"/>
  <c r="J433" i="2"/>
  <c r="BE433" i="2"/>
  <c r="BI431" i="2"/>
  <c r="BH431" i="2"/>
  <c r="BG431" i="2"/>
  <c r="BF431" i="2"/>
  <c r="T431" i="2"/>
  <c r="R431" i="2"/>
  <c r="P431" i="2"/>
  <c r="BK431" i="2"/>
  <c r="J431" i="2"/>
  <c r="BE431" i="2"/>
  <c r="BI421" i="2"/>
  <c r="BH421" i="2"/>
  <c r="BG421" i="2"/>
  <c r="BF421" i="2"/>
  <c r="T421" i="2"/>
  <c r="R421" i="2"/>
  <c r="P421" i="2"/>
  <c r="BK421" i="2"/>
  <c r="J421" i="2"/>
  <c r="BE421" i="2"/>
  <c r="BI420" i="2"/>
  <c r="BH420" i="2"/>
  <c r="BG420" i="2"/>
  <c r="BF420" i="2"/>
  <c r="T420" i="2"/>
  <c r="R420" i="2"/>
  <c r="R417" i="2" s="1"/>
  <c r="P420" i="2"/>
  <c r="BK420" i="2"/>
  <c r="J420" i="2"/>
  <c r="BE420" i="2"/>
  <c r="BI419" i="2"/>
  <c r="BH419" i="2"/>
  <c r="BG419" i="2"/>
  <c r="BF419" i="2"/>
  <c r="T419" i="2"/>
  <c r="R419" i="2"/>
  <c r="P419" i="2"/>
  <c r="BK419" i="2"/>
  <c r="BK417" i="2" s="1"/>
  <c r="J417" i="2" s="1"/>
  <c r="J62" i="2" s="1"/>
  <c r="J419" i="2"/>
  <c r="BE419" i="2"/>
  <c r="BI418" i="2"/>
  <c r="BH418" i="2"/>
  <c r="BG418" i="2"/>
  <c r="BF418" i="2"/>
  <c r="T418" i="2"/>
  <c r="T417" i="2"/>
  <c r="R418" i="2"/>
  <c r="P418" i="2"/>
  <c r="P417" i="2"/>
  <c r="BK418" i="2"/>
  <c r="J418" i="2"/>
  <c r="BE418" i="2" s="1"/>
  <c r="BI416" i="2"/>
  <c r="BH416" i="2"/>
  <c r="BG416" i="2"/>
  <c r="BF416" i="2"/>
  <c r="T416" i="2"/>
  <c r="R416" i="2"/>
  <c r="P416" i="2"/>
  <c r="BK416" i="2"/>
  <c r="J416" i="2"/>
  <c r="BE416" i="2" s="1"/>
  <c r="BI408" i="2"/>
  <c r="BH408" i="2"/>
  <c r="BG408" i="2"/>
  <c r="BF408" i="2"/>
  <c r="T408" i="2"/>
  <c r="R408" i="2"/>
  <c r="P408" i="2"/>
  <c r="BK408" i="2"/>
  <c r="J408" i="2"/>
  <c r="BE408" i="2"/>
  <c r="BI404" i="2"/>
  <c r="BH404" i="2"/>
  <c r="BG404" i="2"/>
  <c r="BF404" i="2"/>
  <c r="T404" i="2"/>
  <c r="R404" i="2"/>
  <c r="P404" i="2"/>
  <c r="BK404" i="2"/>
  <c r="J404" i="2"/>
  <c r="BE404" i="2" s="1"/>
  <c r="BI399" i="2"/>
  <c r="BH399" i="2"/>
  <c r="BG399" i="2"/>
  <c r="BF399" i="2"/>
  <c r="T399" i="2"/>
  <c r="R399" i="2"/>
  <c r="P399" i="2"/>
  <c r="BK399" i="2"/>
  <c r="J399" i="2"/>
  <c r="BE399" i="2"/>
  <c r="BI380" i="2"/>
  <c r="BH380" i="2"/>
  <c r="BG380" i="2"/>
  <c r="BF380" i="2"/>
  <c r="T380" i="2"/>
  <c r="R380" i="2"/>
  <c r="P380" i="2"/>
  <c r="BK380" i="2"/>
  <c r="J380" i="2"/>
  <c r="BE380" i="2" s="1"/>
  <c r="BI376" i="2"/>
  <c r="BH376" i="2"/>
  <c r="BG376" i="2"/>
  <c r="BF376" i="2"/>
  <c r="T376" i="2"/>
  <c r="R376" i="2"/>
  <c r="P376" i="2"/>
  <c r="BK376" i="2"/>
  <c r="J376" i="2"/>
  <c r="BE376" i="2"/>
  <c r="BI372" i="2"/>
  <c r="BH372" i="2"/>
  <c r="BG372" i="2"/>
  <c r="BF372" i="2"/>
  <c r="T372" i="2"/>
  <c r="R372" i="2"/>
  <c r="P372" i="2"/>
  <c r="BK372" i="2"/>
  <c r="J372" i="2"/>
  <c r="BE372" i="2" s="1"/>
  <c r="BI363" i="2"/>
  <c r="BH363" i="2"/>
  <c r="BG363" i="2"/>
  <c r="BF363" i="2"/>
  <c r="T363" i="2"/>
  <c r="R363" i="2"/>
  <c r="P363" i="2"/>
  <c r="BK363" i="2"/>
  <c r="J363" i="2"/>
  <c r="BE363" i="2"/>
  <c r="BI356" i="2"/>
  <c r="BH356" i="2"/>
  <c r="BG356" i="2"/>
  <c r="BF356" i="2"/>
  <c r="T356" i="2"/>
  <c r="R356" i="2"/>
  <c r="P356" i="2"/>
  <c r="BK356" i="2"/>
  <c r="J356" i="2"/>
  <c r="BE356" i="2" s="1"/>
  <c r="BI350" i="2"/>
  <c r="BH350" i="2"/>
  <c r="BG350" i="2"/>
  <c r="BF350" i="2"/>
  <c r="T350" i="2"/>
  <c r="R350" i="2"/>
  <c r="P350" i="2"/>
  <c r="BK350" i="2"/>
  <c r="J350" i="2"/>
  <c r="BE350" i="2"/>
  <c r="BI348" i="2"/>
  <c r="BH348" i="2"/>
  <c r="BG348" i="2"/>
  <c r="BF348" i="2"/>
  <c r="T348" i="2"/>
  <c r="R348" i="2"/>
  <c r="P348" i="2"/>
  <c r="BK348" i="2"/>
  <c r="J348" i="2"/>
  <c r="BE348" i="2" s="1"/>
  <c r="BI342" i="2"/>
  <c r="BH342" i="2"/>
  <c r="BG342" i="2"/>
  <c r="BF342" i="2"/>
  <c r="T342" i="2"/>
  <c r="R342" i="2"/>
  <c r="P342" i="2"/>
  <c r="BK342" i="2"/>
  <c r="J342" i="2"/>
  <c r="BE342" i="2"/>
  <c r="BI341" i="2"/>
  <c r="BH341" i="2"/>
  <c r="BG341" i="2"/>
  <c r="BF341" i="2"/>
  <c r="T341" i="2"/>
  <c r="R341" i="2"/>
  <c r="P341" i="2"/>
  <c r="BK341" i="2"/>
  <c r="J341" i="2"/>
  <c r="BE341" i="2" s="1"/>
  <c r="BI328" i="2"/>
  <c r="BH328" i="2"/>
  <c r="BG328" i="2"/>
  <c r="BF328" i="2"/>
  <c r="T328" i="2"/>
  <c r="R328" i="2"/>
  <c r="P328" i="2"/>
  <c r="BK328" i="2"/>
  <c r="J328" i="2"/>
  <c r="BE328" i="2"/>
  <c r="BI322" i="2"/>
  <c r="BH322" i="2"/>
  <c r="BG322" i="2"/>
  <c r="BF322" i="2"/>
  <c r="T322" i="2"/>
  <c r="R322" i="2"/>
  <c r="P322" i="2"/>
  <c r="BK322" i="2"/>
  <c r="J322" i="2"/>
  <c r="BE322" i="2" s="1"/>
  <c r="BI312" i="2"/>
  <c r="BH312" i="2"/>
  <c r="BG312" i="2"/>
  <c r="BF312" i="2"/>
  <c r="T312" i="2"/>
  <c r="R312" i="2"/>
  <c r="P312" i="2"/>
  <c r="BK312" i="2"/>
  <c r="J312" i="2"/>
  <c r="BE312" i="2"/>
  <c r="BI310" i="2"/>
  <c r="BH310" i="2"/>
  <c r="BG310" i="2"/>
  <c r="BF310" i="2"/>
  <c r="T310" i="2"/>
  <c r="R310" i="2"/>
  <c r="P310" i="2"/>
  <c r="BK310" i="2"/>
  <c r="J310" i="2"/>
  <c r="BE310" i="2" s="1"/>
  <c r="BI304" i="2"/>
  <c r="BH304" i="2"/>
  <c r="BG304" i="2"/>
  <c r="BF304" i="2"/>
  <c r="T304" i="2"/>
  <c r="R304" i="2"/>
  <c r="P304" i="2"/>
  <c r="BK304" i="2"/>
  <c r="J304" i="2"/>
  <c r="BE304" i="2"/>
  <c r="BI283" i="2"/>
  <c r="BH283" i="2"/>
  <c r="BG283" i="2"/>
  <c r="BF283" i="2"/>
  <c r="T283" i="2"/>
  <c r="R283" i="2"/>
  <c r="P283" i="2"/>
  <c r="BK283" i="2"/>
  <c r="J283" i="2"/>
  <c r="BE283" i="2" s="1"/>
  <c r="BI275" i="2"/>
  <c r="BH275" i="2"/>
  <c r="BG275" i="2"/>
  <c r="BF275" i="2"/>
  <c r="T275" i="2"/>
  <c r="R275" i="2"/>
  <c r="P275" i="2"/>
  <c r="BK275" i="2"/>
  <c r="J275" i="2"/>
  <c r="BE275" i="2"/>
  <c r="BI257" i="2"/>
  <c r="BH257" i="2"/>
  <c r="BG257" i="2"/>
  <c r="BF257" i="2"/>
  <c r="T257" i="2"/>
  <c r="R257" i="2"/>
  <c r="P257" i="2"/>
  <c r="BK257" i="2"/>
  <c r="J257" i="2"/>
  <c r="BE257" i="2" s="1"/>
  <c r="BI250" i="2"/>
  <c r="BH250" i="2"/>
  <c r="BG250" i="2"/>
  <c r="BF250" i="2"/>
  <c r="T250" i="2"/>
  <c r="R250" i="2"/>
  <c r="P250" i="2"/>
  <c r="BK250" i="2"/>
  <c r="J250" i="2"/>
  <c r="BE250" i="2"/>
  <c r="BI241" i="2"/>
  <c r="BH241" i="2"/>
  <c r="BG241" i="2"/>
  <c r="BF241" i="2"/>
  <c r="T241" i="2"/>
  <c r="R241" i="2"/>
  <c r="P241" i="2"/>
  <c r="BK241" i="2"/>
  <c r="J241" i="2"/>
  <c r="BE241" i="2" s="1"/>
  <c r="BI221" i="2"/>
  <c r="BH221" i="2"/>
  <c r="BG221" i="2"/>
  <c r="BF221" i="2"/>
  <c r="T221" i="2"/>
  <c r="R221" i="2"/>
  <c r="P221" i="2"/>
  <c r="BK221" i="2"/>
  <c r="J221" i="2"/>
  <c r="BE221" i="2"/>
  <c r="BI211" i="2"/>
  <c r="BH211" i="2"/>
  <c r="BG211" i="2"/>
  <c r="BF211" i="2"/>
  <c r="T211" i="2"/>
  <c r="R211" i="2"/>
  <c r="P211" i="2"/>
  <c r="BK211" i="2"/>
  <c r="J211" i="2"/>
  <c r="BE211" i="2" s="1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BK172" i="2" s="1"/>
  <c r="J172" i="2" s="1"/>
  <c r="J61" i="2" s="1"/>
  <c r="J187" i="2"/>
  <c r="BE187" i="2" s="1"/>
  <c r="BI186" i="2"/>
  <c r="BH186" i="2"/>
  <c r="BG186" i="2"/>
  <c r="BF186" i="2"/>
  <c r="T186" i="2"/>
  <c r="R186" i="2"/>
  <c r="R172" i="2" s="1"/>
  <c r="P186" i="2"/>
  <c r="BK186" i="2"/>
  <c r="J186" i="2"/>
  <c r="BE186" i="2"/>
  <c r="BI173" i="2"/>
  <c r="BH173" i="2"/>
  <c r="BG173" i="2"/>
  <c r="BF173" i="2"/>
  <c r="T173" i="2"/>
  <c r="T172" i="2" s="1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/>
  <c r="BI162" i="2"/>
  <c r="BH162" i="2"/>
  <c r="BG162" i="2"/>
  <c r="BF162" i="2"/>
  <c r="T162" i="2"/>
  <c r="R162" i="2"/>
  <c r="P162" i="2"/>
  <c r="BK162" i="2"/>
  <c r="J162" i="2"/>
  <c r="BE162" i="2" s="1"/>
  <c r="BI159" i="2"/>
  <c r="BH159" i="2"/>
  <c r="BG159" i="2"/>
  <c r="BF159" i="2"/>
  <c r="T159" i="2"/>
  <c r="R159" i="2"/>
  <c r="P159" i="2"/>
  <c r="BK159" i="2"/>
  <c r="BK149" i="2" s="1"/>
  <c r="J149" i="2" s="1"/>
  <c r="J60" i="2" s="1"/>
  <c r="J159" i="2"/>
  <c r="BE159" i="2"/>
  <c r="BI156" i="2"/>
  <c r="F34" i="2" s="1"/>
  <c r="BD52" i="1" s="1"/>
  <c r="BH156" i="2"/>
  <c r="BG156" i="2"/>
  <c r="BF156" i="2"/>
  <c r="T156" i="2"/>
  <c r="T149" i="2" s="1"/>
  <c r="R156" i="2"/>
  <c r="P156" i="2"/>
  <c r="BK156" i="2"/>
  <c r="J156" i="2"/>
  <c r="BE156" i="2" s="1"/>
  <c r="BI150" i="2"/>
  <c r="BH150" i="2"/>
  <c r="BG150" i="2"/>
  <c r="BF150" i="2"/>
  <c r="T150" i="2"/>
  <c r="R150" i="2"/>
  <c r="P150" i="2"/>
  <c r="P149" i="2" s="1"/>
  <c r="BK150" i="2"/>
  <c r="J150" i="2"/>
  <c r="BE150" i="2" s="1"/>
  <c r="BI136" i="2"/>
  <c r="BH136" i="2"/>
  <c r="BG136" i="2"/>
  <c r="BF136" i="2"/>
  <c r="T136" i="2"/>
  <c r="R136" i="2"/>
  <c r="P136" i="2"/>
  <c r="BK136" i="2"/>
  <c r="BK122" i="2" s="1"/>
  <c r="J122" i="2" s="1"/>
  <c r="J59" i="2" s="1"/>
  <c r="J136" i="2"/>
  <c r="BE136" i="2"/>
  <c r="BI123" i="2"/>
  <c r="BH123" i="2"/>
  <c r="BG123" i="2"/>
  <c r="BF123" i="2"/>
  <c r="T123" i="2"/>
  <c r="T122" i="2"/>
  <c r="R123" i="2"/>
  <c r="R122" i="2"/>
  <c r="P123" i="2"/>
  <c r="P122" i="2"/>
  <c r="BK123" i="2"/>
  <c r="J123" i="2"/>
  <c r="BE123" i="2" s="1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6" i="2"/>
  <c r="BH96" i="2"/>
  <c r="BG96" i="2"/>
  <c r="BF96" i="2"/>
  <c r="J31" i="2" s="1"/>
  <c r="AW52" i="1" s="1"/>
  <c r="T96" i="2"/>
  <c r="T95" i="2" s="1"/>
  <c r="T94" i="2" s="1"/>
  <c r="T93" i="2" s="1"/>
  <c r="R96" i="2"/>
  <c r="R95" i="2"/>
  <c r="P96" i="2"/>
  <c r="P95" i="2" s="1"/>
  <c r="BK96" i="2"/>
  <c r="BK95" i="2" s="1"/>
  <c r="J96" i="2"/>
  <c r="BE96" i="2" s="1"/>
  <c r="J89" i="2"/>
  <c r="F89" i="2"/>
  <c r="F87" i="2"/>
  <c r="E85" i="2"/>
  <c r="J51" i="2"/>
  <c r="F51" i="2"/>
  <c r="F49" i="2"/>
  <c r="E47" i="2"/>
  <c r="J18" i="2"/>
  <c r="E18" i="2"/>
  <c r="F90" i="2" s="1"/>
  <c r="J17" i="2"/>
  <c r="J12" i="2"/>
  <c r="J87" i="2" s="1"/>
  <c r="E7" i="2"/>
  <c r="E45" i="2" s="1"/>
  <c r="AS51" i="1"/>
  <c r="L47" i="1"/>
  <c r="AM46" i="1"/>
  <c r="L46" i="1"/>
  <c r="AM44" i="1"/>
  <c r="L44" i="1"/>
  <c r="L42" i="1"/>
  <c r="L41" i="1"/>
  <c r="P85" i="4" l="1"/>
  <c r="AU54" i="1" s="1"/>
  <c r="R149" i="2"/>
  <c r="R94" i="2" s="1"/>
  <c r="J49" i="5"/>
  <c r="J74" i="5"/>
  <c r="F34" i="3"/>
  <c r="BD53" i="1" s="1"/>
  <c r="BD51" i="1" s="1"/>
  <c r="W30" i="1" s="1"/>
  <c r="R86" i="4"/>
  <c r="R85" i="4" s="1"/>
  <c r="BK108" i="4"/>
  <c r="J108" i="4" s="1"/>
  <c r="J61" i="4" s="1"/>
  <c r="R108" i="4"/>
  <c r="P117" i="4"/>
  <c r="F33" i="5"/>
  <c r="BC55" i="1" s="1"/>
  <c r="BK88" i="5"/>
  <c r="J88" i="5" s="1"/>
  <c r="J58" i="5" s="1"/>
  <c r="J30" i="6"/>
  <c r="AV56" i="1" s="1"/>
  <c r="R79" i="6"/>
  <c r="R78" i="6" s="1"/>
  <c r="F32" i="2"/>
  <c r="BB52" i="1" s="1"/>
  <c r="BB51" i="1" s="1"/>
  <c r="W28" i="1" s="1"/>
  <c r="P626" i="2"/>
  <c r="P94" i="2" s="1"/>
  <c r="P93" i="2" s="1"/>
  <c r="AU52" i="1" s="1"/>
  <c r="P84" i="3"/>
  <c r="F31" i="3"/>
  <c r="BA53" i="1" s="1"/>
  <c r="R98" i="3"/>
  <c r="R117" i="3"/>
  <c r="F34" i="5"/>
  <c r="BD55" i="1" s="1"/>
  <c r="P172" i="2"/>
  <c r="E83" i="2"/>
  <c r="F33" i="2"/>
  <c r="BC52" i="1" s="1"/>
  <c r="BK626" i="2"/>
  <c r="J626" i="2" s="1"/>
  <c r="J63" i="2" s="1"/>
  <c r="R626" i="2"/>
  <c r="T87" i="3"/>
  <c r="T83" i="3" s="1"/>
  <c r="T82" i="3" s="1"/>
  <c r="T98" i="4"/>
  <c r="T86" i="4" s="1"/>
  <c r="T85" i="4" s="1"/>
  <c r="F31" i="5"/>
  <c r="BA55" i="1" s="1"/>
  <c r="T96" i="5"/>
  <c r="E68" i="6"/>
  <c r="P639" i="2"/>
  <c r="BK645" i="2"/>
  <c r="J645" i="2" s="1"/>
  <c r="J67" i="2" s="1"/>
  <c r="R645" i="2"/>
  <c r="BK678" i="2"/>
  <c r="J678" i="2" s="1"/>
  <c r="J68" i="2" s="1"/>
  <c r="R711" i="2"/>
  <c r="F32" i="3"/>
  <c r="BB53" i="1" s="1"/>
  <c r="P87" i="3"/>
  <c r="P83" i="3" s="1"/>
  <c r="P98" i="3"/>
  <c r="F33" i="4"/>
  <c r="BC54" i="1" s="1"/>
  <c r="F77" i="5"/>
  <c r="BK81" i="5"/>
  <c r="J81" i="5" s="1"/>
  <c r="J57" i="5" s="1"/>
  <c r="T81" i="5"/>
  <c r="F32" i="5"/>
  <c r="BB55" i="1" s="1"/>
  <c r="P88" i="5"/>
  <c r="F33" i="6"/>
  <c r="BC56" i="1" s="1"/>
  <c r="R87" i="3"/>
  <c r="P117" i="3"/>
  <c r="J31" i="4"/>
  <c r="AW54" i="1" s="1"/>
  <c r="P81" i="5"/>
  <c r="P80" i="5" s="1"/>
  <c r="AU55" i="1" s="1"/>
  <c r="R88" i="5"/>
  <c r="R96" i="5"/>
  <c r="J31" i="6"/>
  <c r="AW56" i="1" s="1"/>
  <c r="J30" i="2"/>
  <c r="AV52" i="1" s="1"/>
  <c r="AT52" i="1" s="1"/>
  <c r="F30" i="2"/>
  <c r="AZ52" i="1" s="1"/>
  <c r="BK94" i="2"/>
  <c r="J95" i="2"/>
  <c r="J58" i="2" s="1"/>
  <c r="AX51" i="1"/>
  <c r="J49" i="2"/>
  <c r="F52" i="2"/>
  <c r="F30" i="3"/>
  <c r="AZ53" i="1" s="1"/>
  <c r="BK86" i="4"/>
  <c r="J87" i="4"/>
  <c r="J58" i="4" s="1"/>
  <c r="R80" i="5"/>
  <c r="F31" i="2"/>
  <c r="BA52" i="1" s="1"/>
  <c r="BK640" i="2"/>
  <c r="R640" i="2"/>
  <c r="R83" i="3"/>
  <c r="J87" i="3"/>
  <c r="J59" i="3" s="1"/>
  <c r="BK83" i="3"/>
  <c r="J30" i="5"/>
  <c r="AV55" i="1" s="1"/>
  <c r="AT55" i="1" s="1"/>
  <c r="F30" i="5"/>
  <c r="AZ55" i="1" s="1"/>
  <c r="BK80" i="5"/>
  <c r="J80" i="5" s="1"/>
  <c r="J712" i="2"/>
  <c r="J71" i="2" s="1"/>
  <c r="BK711" i="2"/>
  <c r="J711" i="2" s="1"/>
  <c r="J70" i="2" s="1"/>
  <c r="J30" i="4"/>
  <c r="AV54" i="1" s="1"/>
  <c r="AT54" i="1" s="1"/>
  <c r="F30" i="4"/>
  <c r="AZ54" i="1" s="1"/>
  <c r="E45" i="3"/>
  <c r="BK97" i="3"/>
  <c r="J97" i="3" s="1"/>
  <c r="J60" i="3" s="1"/>
  <c r="J49" i="4"/>
  <c r="F52" i="4"/>
  <c r="J30" i="3"/>
  <c r="AV53" i="1" s="1"/>
  <c r="AT53" i="1" s="1"/>
  <c r="F31" i="4"/>
  <c r="BA54" i="1" s="1"/>
  <c r="F30" i="6"/>
  <c r="AZ56" i="1" s="1"/>
  <c r="F31" i="6"/>
  <c r="BA56" i="1" s="1"/>
  <c r="E45" i="5"/>
  <c r="J49" i="6"/>
  <c r="F52" i="6"/>
  <c r="BK78" i="6"/>
  <c r="J78" i="6" s="1"/>
  <c r="R97" i="3" l="1"/>
  <c r="R82" i="3" s="1"/>
  <c r="R639" i="2"/>
  <c r="R93" i="2" s="1"/>
  <c r="T80" i="5"/>
  <c r="P97" i="3"/>
  <c r="P82" i="3" s="1"/>
  <c r="AU53" i="1" s="1"/>
  <c r="AU51" i="1" s="1"/>
  <c r="BC51" i="1"/>
  <c r="AT56" i="1"/>
  <c r="J27" i="6"/>
  <c r="J56" i="6"/>
  <c r="J56" i="5"/>
  <c r="J27" i="5"/>
  <c r="J83" i="3"/>
  <c r="J57" i="3" s="1"/>
  <c r="BK82" i="3"/>
  <c r="J82" i="3" s="1"/>
  <c r="BK639" i="2"/>
  <c r="J639" i="2" s="1"/>
  <c r="J65" i="2" s="1"/>
  <c r="J640" i="2"/>
  <c r="J66" i="2" s="1"/>
  <c r="J86" i="4"/>
  <c r="J57" i="4" s="1"/>
  <c r="BK85" i="4"/>
  <c r="J85" i="4" s="1"/>
  <c r="J94" i="2"/>
  <c r="J57" i="2" s="1"/>
  <c r="BA51" i="1"/>
  <c r="AZ51" i="1"/>
  <c r="W29" i="1" l="1"/>
  <c r="AY51" i="1"/>
  <c r="J56" i="4"/>
  <c r="J27" i="4"/>
  <c r="W27" i="1"/>
  <c r="AW51" i="1"/>
  <c r="AK27" i="1" s="1"/>
  <c r="AG56" i="1"/>
  <c r="AN56" i="1" s="1"/>
  <c r="J36" i="6"/>
  <c r="BK93" i="2"/>
  <c r="J93" i="2" s="1"/>
  <c r="AG55" i="1"/>
  <c r="AN55" i="1" s="1"/>
  <c r="J36" i="5"/>
  <c r="J56" i="3"/>
  <c r="J27" i="3"/>
  <c r="W26" i="1"/>
  <c r="AV51" i="1"/>
  <c r="AT51" i="1" l="1"/>
  <c r="AK26" i="1"/>
  <c r="J36" i="3"/>
  <c r="AG53" i="1"/>
  <c r="AN53" i="1" s="1"/>
  <c r="J56" i="2"/>
  <c r="J27" i="2"/>
  <c r="AG54" i="1"/>
  <c r="AN54" i="1" s="1"/>
  <c r="J36" i="4"/>
  <c r="AG52" i="1" l="1"/>
  <c r="J36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<sst xmlns="http://schemas.openxmlformats.org/spreadsheetml/2006/main" count="10614" uniqueCount="1438">
  <si>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</si>
  <si>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</si>
  <si>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</si>
  <si>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</si>
  <si>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</si>
  <si>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</si>
  <si>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</si>
  <si>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{e79296d4-3f6a-4957-a8ee-3a0d4d140789}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</si>
  <si>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</si>
  <si>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</si>
  <si>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</si>
  <si>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</si>
  <si>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</si>
  <si>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</si>
  <si>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</si>
  <si>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</si>
  <si>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0122018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</si>
  <si>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</si>
  <si>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</si>
  <si>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č.p. 1154 Kostelec nad Orlicí</t>
  </si>
  <si>
    <t>KSO:</t>
  </si>
  <si>
    <t/>
  </si>
  <si>
    <t>CC-CZ:</t>
  </si>
  <si>
    <t>Místo:</t>
  </si>
  <si>
    <t>p.p.č. 1181/2, k. ú. Kostelec nad Orlicí</t>
  </si>
  <si>
    <t>Datum:</t>
  </si>
  <si>
    <t>23. 9. 2018</t>
  </si>
  <si>
    <t>Zadavatel:</t>
  </si>
  <si>
    <t>IČ:</t>
  </si>
  <si>
    <t>00274968</t>
  </si>
  <si>
    <t>Město Kostelec nad Orlicí, Palackého náměstí 38</t>
  </si>
  <si>
    <t>DIČ:</t>
  </si>
  <si>
    <t>Uchazeč:</t>
  </si>
  <si>
    <t>Vyplň údaj</t>
  </si>
  <si>
    <t>Projektant:</t>
  </si>
  <si>
    <t>45915156</t>
  </si>
  <si>
    <t>Ing. Jiří Urban, Dobrošov 66, 547 01 Náchod</t>
  </si>
  <si>
    <t>ČKAIT 0601554</t>
  </si>
  <si>
    <t>True</t>
  </si>
  <si>
    <t>Poznámka:</t>
  </si>
  <si>
    <t>Předmětem projektové dokumentace jsou stavební úpravy předmětné budovy, jde o jednostupňovou projektovou dokumentaci pro vydání stavebního povolení a pro provedení stavby, vyhotovenou dle příloh č. 5 a č. 6 k vyhlášce č. 499/2006 Sb., o dokumentaci staveb, v platném znění (březen 2013)._x000D_
Dokumentace je zpracovaná ve stupni projektové dokumentace pro stavební povolení v rozsahu dokumentace pro provedení stavby, vyhotoveno dle přílohy č. 12 a 13 k vyhlášce č. 499/2006 Sb., o dokumentaci staveb, v platném znění (1.1.2018 po novele stavebního zákona).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</si>
  <si>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</si>
  <si>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</si>
  <si>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</si>
  <si>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</si>
  <si>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</si>
  <si>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</si>
  <si>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</si>
  <si>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</si>
  <si>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</si>
  <si>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</si>
  <si>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</si>
  <si>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</si>
  <si>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</si>
  <si>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</si>
  <si>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</si>
  <si>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</si>
  <si>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</si>
  <si>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</si>
  <si>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</si>
  <si>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</si>
  <si>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</si>
  <si>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</si>
  <si>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</si>
  <si>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</si>
  <si>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</si>
  <si>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</si>
  <si>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</si>
  <si>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</si>
  <si>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</si>
  <si>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</si>
  <si>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</si>
  <si>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</si>
  <si>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</si>
  <si>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</si>
  <si>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</si>
  <si>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</si>
  <si>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</si>
  <si>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</si>
  <si>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</si>
  <si>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01UZN</t>
  </si>
  <si>
    <t>Uznatelné - Stavební úpravy č.p. 1154 Kostelec nad Orlicí</t>
  </si>
  <si>
    <t>STA</t>
  </si>
  <si>
    <t>1</t>
  </si>
  <si>
    <t>{2df1f316-008f-40a8-9bc9-1835f7f31c17}</t>
  </si>
  <si>
    <t>2</t>
  </si>
  <si>
    <t>02NEU</t>
  </si>
  <si>
    <t>Neuznatelné - Stavební úpravy č.p. 1154 Kostelec nad Orlicí</t>
  </si>
  <si>
    <t>{5561cf42-1963-4669-9c06-9de2b2bec9c9}</t>
  </si>
  <si>
    <t>03UZN</t>
  </si>
  <si>
    <t>Uznatelné - Elektro - Stavební úpravy č.p. 1154 Kostelec nad Orlicí</t>
  </si>
  <si>
    <t>{222e283f-13dc-4b42-b75e-5a9c31425ea6}</t>
  </si>
  <si>
    <t>04NUZ</t>
  </si>
  <si>
    <t>Neuznatelné - Elektro, osvětlení - Stavební úpravy č.p. 1154 Kostelec nad Orlicí</t>
  </si>
  <si>
    <t>{77dcfa23-9f7e-4dc1-a599-f0aeec255194}</t>
  </si>
  <si>
    <t>05UZN</t>
  </si>
  <si>
    <t>Uznatelné - Chlazení</t>
  </si>
  <si>
    <t>{d9aa8b07-38bd-4ba4-8a68-e6accfcfb03d}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</si>
  <si>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</si>
  <si>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</si>
  <si>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</si>
  <si>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</si>
  <si>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</si>
  <si>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</si>
  <si>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</si>
  <si>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01UZN - Uznatelné - Stavební úpravy č.p. 1154 Kostelec nad Orlicí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</si>
  <si>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</si>
  <si>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</si>
  <si>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</si>
  <si>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</si>
  <si>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</si>
  <si>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</si>
  <si>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</si>
  <si>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</si>
  <si>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</si>
  <si>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</si>
  <si>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</si>
  <si>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</si>
  <si>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</si>
  <si>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</si>
  <si>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</si>
  <si>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</si>
  <si>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</si>
  <si>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</si>
  <si>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</si>
  <si>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</si>
  <si>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</si>
  <si>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</si>
  <si>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</si>
  <si>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</si>
  <si>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</si>
  <si>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</si>
  <si>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</si>
  <si>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</si>
  <si>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</si>
  <si>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</si>
  <si>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</si>
  <si>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</si>
  <si>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</si>
  <si>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</si>
  <si>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</si>
  <si>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</si>
  <si>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</si>
  <si>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</si>
  <si>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</si>
  <si>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</si>
  <si>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</si>
  <si>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</si>
  <si>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</si>
  <si>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</si>
  <si>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2018 01</t>
  </si>
  <si>
    <t>4</t>
  </si>
  <si>
    <t>1925476513</t>
  </si>
  <si>
    <t>VV</t>
  </si>
  <si>
    <t>stávající okapní chodník 500 x 500mm</t>
  </si>
  <si>
    <t>0,5*(2,34+13,1+12,7+0,72+1,2+12,7+3+1,5+1+3,6+13,2)</t>
  </si>
  <si>
    <t>113106123</t>
  </si>
  <si>
    <t>Rozebrání dlažeb ze zámkových dlaždic komunikací pro pěší ručně</t>
  </si>
  <si>
    <t>-724438525</t>
  </si>
  <si>
    <t>1,2*(1,9+1,3+1,3+1,3+7,4+1,3+1,3+1,3+6,8+0,4+0,4+4,3+1,3+1,3+1,8+3+1,3+1,3)</t>
  </si>
  <si>
    <t>3</t>
  </si>
  <si>
    <t>113202111</t>
  </si>
  <si>
    <t>Vytrhání obrub krajníků obrubníků stojatých</t>
  </si>
  <si>
    <t>m</t>
  </si>
  <si>
    <t>1771414962</t>
  </si>
  <si>
    <t>132212102</t>
  </si>
  <si>
    <t>Hloubení rýh š do 600 mm ručním nebo pneum nářadím v nesoudržných horninách tř. 3</t>
  </si>
  <si>
    <t>m3</t>
  </si>
  <si>
    <t>-755602247</t>
  </si>
  <si>
    <t>0,9*0,6*(2,4+2,4+2,7+14,7+1,2+7,3+12,7+1,4+1,4+6,6+12,7+10,4+1,75+1,75+14,6)</t>
  </si>
  <si>
    <t>5</t>
  </si>
  <si>
    <t>132212109</t>
  </si>
  <si>
    <t>Příplatek za lepivost u hloubení rýh š do 600 mm ručním nebo pneum nářadím v hornině tř. 3</t>
  </si>
  <si>
    <t>1294131732</t>
  </si>
  <si>
    <t>6</t>
  </si>
  <si>
    <t>162201101</t>
  </si>
  <si>
    <t>Vodorovné přemístění do 20 m výkopku/sypaniny z horniny tř. 1 až 4</t>
  </si>
  <si>
    <t>-615071787</t>
  </si>
  <si>
    <t>7</t>
  </si>
  <si>
    <t>162701105</t>
  </si>
  <si>
    <t>Vodorovné přemístění do 10000 m výkopku/sypaniny z horniny tř. 1 až 4</t>
  </si>
  <si>
    <t>-1228643956</t>
  </si>
  <si>
    <t>výkop - zásyp</t>
  </si>
  <si>
    <t>50,76-37,6</t>
  </si>
  <si>
    <t>8</t>
  </si>
  <si>
    <t>162701109</t>
  </si>
  <si>
    <t>Příplatek k vodorovnému přemístění výkopku/sypaniny z horniny tř. 1 až 4 ZKD 1000 m přes 10000 m</t>
  </si>
  <si>
    <t>823155418</t>
  </si>
  <si>
    <t>13,16*14 'Přepočtené koeficientem množství</t>
  </si>
  <si>
    <t>9</t>
  </si>
  <si>
    <t>167101101</t>
  </si>
  <si>
    <t>Nakládání výkopku z hornin tř. 1 až 4 do 100 m3</t>
  </si>
  <si>
    <t>843354753</t>
  </si>
  <si>
    <t>10</t>
  </si>
  <si>
    <t>171201211</t>
  </si>
  <si>
    <t>Poplatek za uložení stavebního odpadu - zeminy a kameniva na skládce</t>
  </si>
  <si>
    <t>t</t>
  </si>
  <si>
    <t>-2055477107</t>
  </si>
  <si>
    <t>13,16*1,6</t>
  </si>
  <si>
    <t>11</t>
  </si>
  <si>
    <t>174101101</t>
  </si>
  <si>
    <t>Zásyp jam, šachet rýh nebo kolem objektů sypaninou se zhutněním</t>
  </si>
  <si>
    <t>1778394202</t>
  </si>
  <si>
    <t>zásyp</t>
  </si>
  <si>
    <t>0,4*(2,4+2,4+2,7+14,7+1,2+7,3+12,7+1,4+1,4+6,6+12,7+10,4+1,75+1,75+14,6)</t>
  </si>
  <si>
    <t>12</t>
  </si>
  <si>
    <t>181301103</t>
  </si>
  <si>
    <t>Rozprostření ornice tl vrstvy do 200 mm pl do 500 m2 v rovině nebo ve svahu do 1:5</t>
  </si>
  <si>
    <t>966455534</t>
  </si>
  <si>
    <t>12+12+16+13</t>
  </si>
  <si>
    <t>13</t>
  </si>
  <si>
    <t>181411131</t>
  </si>
  <si>
    <t>Založení parkového trávníku výsevem plochy do 1000 m2 v rovině a ve svahu do 1:5</t>
  </si>
  <si>
    <t>-582653768</t>
  </si>
  <si>
    <t>14</t>
  </si>
  <si>
    <t>M</t>
  </si>
  <si>
    <t>00572410</t>
  </si>
  <si>
    <t>osivo směs travní parková</t>
  </si>
  <si>
    <t>kg</t>
  </si>
  <si>
    <t>1575956290</t>
  </si>
  <si>
    <t>53*0,015 'Přepočtené koeficientem množství</t>
  </si>
  <si>
    <t>Svislé a kompletní konstrukce</t>
  </si>
  <si>
    <t>3102788R</t>
  </si>
  <si>
    <t>Přizdívka ostění pl do 1 m2 ve zdivu nadzákladovém z nepálených tvárnic tl do 300 mm</t>
  </si>
  <si>
    <t>760835731</t>
  </si>
  <si>
    <t>1. NP</t>
  </si>
  <si>
    <t>0,15*0,15*0,9*4</t>
  </si>
  <si>
    <t>0,15*0,15*1,9*4</t>
  </si>
  <si>
    <t>0,15*0,15*1,9*6</t>
  </si>
  <si>
    <t>0,15*0,15*2,8*4</t>
  </si>
  <si>
    <t>2. NP</t>
  </si>
  <si>
    <t>0,15*0,15*1,9*5</t>
  </si>
  <si>
    <t>Součet</t>
  </si>
  <si>
    <t>16</t>
  </si>
  <si>
    <t>342291131</t>
  </si>
  <si>
    <t>Ukotvení příček k betonovým konstrukcím plochými kotvami</t>
  </si>
  <si>
    <t>1804398786</t>
  </si>
  <si>
    <t>0,9*4</t>
  </si>
  <si>
    <t>1,9*4</t>
  </si>
  <si>
    <t>1,9*6</t>
  </si>
  <si>
    <t>2,8*4</t>
  </si>
  <si>
    <t>1,9*5</t>
  </si>
  <si>
    <t>Komunikace pozemní</t>
  </si>
  <si>
    <t>17</t>
  </si>
  <si>
    <t>564251111</t>
  </si>
  <si>
    <t>Podklad nebo podsyp ze štěrkopísku ŠP tl 150 mm</t>
  </si>
  <si>
    <t>-1059849327</t>
  </si>
  <si>
    <t>ZP1 - stávající zpevněná manipulační plocha pojízdná</t>
  </si>
  <si>
    <t>14+12</t>
  </si>
  <si>
    <t>ZP2 - stávající zpevněná manipulační plocha nepojízdná</t>
  </si>
  <si>
    <t>10+12</t>
  </si>
  <si>
    <t>18</t>
  </si>
  <si>
    <t>564782111</t>
  </si>
  <si>
    <t>Podklad z vibrovaného štěrku VŠ tl 300 mm</t>
  </si>
  <si>
    <t>1716717108</t>
  </si>
  <si>
    <t>19</t>
  </si>
  <si>
    <t>564851111</t>
  </si>
  <si>
    <t>Podklad ze štěrkodrtě ŠD tl 150 mm</t>
  </si>
  <si>
    <t>-1171327794</t>
  </si>
  <si>
    <t>ZP3 - plocha nové betonové dlažby okapového chodníku</t>
  </si>
  <si>
    <t>20</t>
  </si>
  <si>
    <t>596211110</t>
  </si>
  <si>
    <t>Kladení zámkové dlažby komunikací pro pěší tl 60 mm skupiny A pl do 50 m2</t>
  </si>
  <si>
    <t>-401621218</t>
  </si>
  <si>
    <t>59245213</t>
  </si>
  <si>
    <t>dlažba zámková profilová základní 19,6x16,1x8 cm přírodní - stávající dlažba</t>
  </si>
  <si>
    <t>1630517832</t>
  </si>
  <si>
    <t>22</t>
  </si>
  <si>
    <t>596212210</t>
  </si>
  <si>
    <t>Kladení zámkové dlažby pozemních komunikací tl 80 mm skupiny A pl do 50 m2</t>
  </si>
  <si>
    <t>9387408</t>
  </si>
  <si>
    <t>23</t>
  </si>
  <si>
    <t>-412324094</t>
  </si>
  <si>
    <t>24</t>
  </si>
  <si>
    <t>596811220</t>
  </si>
  <si>
    <t>Kladení betonové dlažby komunikací pro pěší do lože z kameniva vel do 0,25 m2 plochy do 50 m2</t>
  </si>
  <si>
    <t>1822106158</t>
  </si>
  <si>
    <t>25</t>
  </si>
  <si>
    <t>592456014</t>
  </si>
  <si>
    <t>dlažba desková betonová 50x50x4cm přírodní - stávající materiál, jen výměna poškozených dlaždic</t>
  </si>
  <si>
    <t>-1253837985</t>
  </si>
  <si>
    <t>Úpravy povrchů, podlahy a osazování výplní</t>
  </si>
  <si>
    <t>26</t>
  </si>
  <si>
    <t>612142001</t>
  </si>
  <si>
    <t>Potažení vnitřních stěn sklovláknitým pletivem vtlačeným do tenkovrstvé hmoty</t>
  </si>
  <si>
    <t>-1867093050</t>
  </si>
  <si>
    <t>0,15*0,9*4</t>
  </si>
  <si>
    <t>0,15*1,9*4</t>
  </si>
  <si>
    <t>0,15*1,9*6</t>
  </si>
  <si>
    <t>0,15*2,8*4</t>
  </si>
  <si>
    <t>0,15*1,9*5</t>
  </si>
  <si>
    <t>27</t>
  </si>
  <si>
    <t>612311131</t>
  </si>
  <si>
    <t>Potažení vnitřních stěn vápenným štukem tloušťky do 3 mm</t>
  </si>
  <si>
    <t>1164236384</t>
  </si>
  <si>
    <t>28</t>
  </si>
  <si>
    <t>612325302</t>
  </si>
  <si>
    <t>Vápenocementová štuková omítka ostění nebo nadpraží</t>
  </si>
  <si>
    <t>-387762895</t>
  </si>
  <si>
    <t>332,5*0,3</t>
  </si>
  <si>
    <t>29</t>
  </si>
  <si>
    <t>619995001</t>
  </si>
  <si>
    <t>Začištění omítek kolem oken, dveří, podlah nebo obkladů</t>
  </si>
  <si>
    <t>-282810460</t>
  </si>
  <si>
    <t>2*(0,9+0,9+5,7+5,7)</t>
  </si>
  <si>
    <t>4*(5,7+5,7+1,9+1,9)</t>
  </si>
  <si>
    <t>1,3+1,3+1,9+1,9</t>
  </si>
  <si>
    <t>2,8+2,8+1,9+1,9</t>
  </si>
  <si>
    <t>1,4+1,4+2,8+2,8</t>
  </si>
  <si>
    <t>5*(5,7+5,7+1,9+1,9)</t>
  </si>
  <si>
    <t>5,7+5,7+1,9+1,9</t>
  </si>
  <si>
    <t>2*(5,3+5,3+1,9+1,9)</t>
  </si>
  <si>
    <t>2*(1,4+1,4+1,9+1,9)</t>
  </si>
  <si>
    <t>sestava 3</t>
  </si>
  <si>
    <t>16*2</t>
  </si>
  <si>
    <t>sestava 4</t>
  </si>
  <si>
    <t>dveře</t>
  </si>
  <si>
    <t>2*(1,1+2,8+2,8)</t>
  </si>
  <si>
    <t>1,5+2,8+2,8</t>
  </si>
  <si>
    <t>2*(1+2+2)</t>
  </si>
  <si>
    <t>30</t>
  </si>
  <si>
    <t>622</t>
  </si>
  <si>
    <t>Mechanické očištění stávající omítky</t>
  </si>
  <si>
    <t>77669922</t>
  </si>
  <si>
    <t>89,7*7,5</t>
  </si>
  <si>
    <t>2*1,75*3,4</t>
  </si>
  <si>
    <t>0,85*10,5</t>
  </si>
  <si>
    <t>2*19,5</t>
  </si>
  <si>
    <t>odpočet otvorů</t>
  </si>
  <si>
    <t>-196,425</t>
  </si>
  <si>
    <t>ostění</t>
  </si>
  <si>
    <t>0,3*332,5</t>
  </si>
  <si>
    <t>31</t>
  </si>
  <si>
    <t>62221102150</t>
  </si>
  <si>
    <t>Montáž kontaktního zateplení vnějších stěn z polystyrénových desek tl do 120 mm na původní zateplení tl. 50mm - délka kotvy</t>
  </si>
  <si>
    <t>-295029348</t>
  </si>
  <si>
    <t>S1 zateplení EPS 70F polystyrenem 120mm (převažující část fasády)</t>
  </si>
  <si>
    <t>vyztužená vrstva stěrky (s perlinkou), difůzně otevřená</t>
  </si>
  <si>
    <t>EPS 70F fasádní polystyren, λdmax = 0,039</t>
  </si>
  <si>
    <t>lepidlo kontaktního zateplovacího systému (v kombinaci s mech. kotvením), difůzně otevř.</t>
  </si>
  <si>
    <t>90,7*7,1</t>
  </si>
  <si>
    <t>2*1,75*3</t>
  </si>
  <si>
    <t>S2 zateplení EPS polystyrenem 120mm v soklové části</t>
  </si>
  <si>
    <t>vyztužená vrstva stěrky (s perlinkou)</t>
  </si>
  <si>
    <t>EPS Perimeter polystyren, λdmax = 0,034</t>
  </si>
  <si>
    <t>lepidlo kontaktního zateplovacího systému (v kombinaci s mechanický kotvením)</t>
  </si>
  <si>
    <t>zateplení soklu</t>
  </si>
  <si>
    <t>90,7*0,7</t>
  </si>
  <si>
    <t>zadní strana rizalitu</t>
  </si>
  <si>
    <t>0,3*(2,5+2,5+7)</t>
  </si>
  <si>
    <t>32</t>
  </si>
  <si>
    <t>28375939</t>
  </si>
  <si>
    <t>deska EPS 70 fasádní λ=0,039 tl 120mm</t>
  </si>
  <si>
    <t>1634355505</t>
  </si>
  <si>
    <t>505,97*1,02 'Přepočtené koeficientem množství</t>
  </si>
  <si>
    <t>33</t>
  </si>
  <si>
    <t>28376355</t>
  </si>
  <si>
    <t>deska fasádní polystyrénová λD = 0,034 (W·m-1·K-1) pro tepelné izolace spodní stavby tl 120mm</t>
  </si>
  <si>
    <t>659330045</t>
  </si>
  <si>
    <t>67,09*1,02 'Přepočtené koeficientem množství</t>
  </si>
  <si>
    <t>34</t>
  </si>
  <si>
    <t>622212051</t>
  </si>
  <si>
    <t>Montáž kontaktního zateplení vnějšího ostění hl. špalety do 400 mm z polystyrenu tl do 40 mm</t>
  </si>
  <si>
    <t>123603142</t>
  </si>
  <si>
    <t>35</t>
  </si>
  <si>
    <t>28375930</t>
  </si>
  <si>
    <t>deska EPS 70 fasádní λ=0,039 tl 20mm</t>
  </si>
  <si>
    <t>-343578718</t>
  </si>
  <si>
    <t>S3 zateplení EPS 70F polystyrenem 20mm (nadpraží a ostění)</t>
  </si>
  <si>
    <t>lepidlo kontaktního zateplovacího systému, difůzně otevř.</t>
  </si>
  <si>
    <t>2*(1,1+2,8+2,8)*0,52</t>
  </si>
  <si>
    <t>6,968*1,1 'Přepočtené koeficientem množství</t>
  </si>
  <si>
    <t>36</t>
  </si>
  <si>
    <t>129066247</t>
  </si>
  <si>
    <t>2*(0,9+0,9+5,7+5,7)*0,38</t>
  </si>
  <si>
    <t>4*(5,7+5,7+1,9+1,9)*0,38</t>
  </si>
  <si>
    <t>(1,3+1,3+1,9+1,9)*0,38</t>
  </si>
  <si>
    <t>(2,8+2,8+1,9+1,9)*0,38</t>
  </si>
  <si>
    <t>(1,4+1,4+2,8+2,8)*0,34</t>
  </si>
  <si>
    <t>5*(5,7+5,7+1,9+1,9)*0,38</t>
  </si>
  <si>
    <t>(5,7+5,7+1,9+1,9)*0,38</t>
  </si>
  <si>
    <t>2*(5,3+5,3+1,9+1,9)*0,38</t>
  </si>
  <si>
    <t>2*(1,4+1,4+1,9+1,9)*0,34</t>
  </si>
  <si>
    <t>(1,5+2,8+2,8)*0,3</t>
  </si>
  <si>
    <t>2*(1+2+2)*0,17</t>
  </si>
  <si>
    <t>37</t>
  </si>
  <si>
    <t>622221021</t>
  </si>
  <si>
    <t>Montáž kontaktního zateplení vnějších stěn z minerální vlny s podélnou orientací vláken tl do 120 mm</t>
  </si>
  <si>
    <t>-731109815</t>
  </si>
  <si>
    <t>S5 zateplení minerální vatou 120mm (v místě odkouření od plyn kotle bytu)</t>
  </si>
  <si>
    <t>Fasádní izolace minerální vatou,  λdmax = 0,04</t>
  </si>
  <si>
    <t>38</t>
  </si>
  <si>
    <t>63151529</t>
  </si>
  <si>
    <t>deska izolační minerální kontaktních fasád podélné vlákno λ=0,036 tl 120mm</t>
  </si>
  <si>
    <t>-1923926175</t>
  </si>
  <si>
    <t>1*1,02 'Přepočtené koeficientem množství</t>
  </si>
  <si>
    <t>39</t>
  </si>
  <si>
    <t>622222051</t>
  </si>
  <si>
    <t>Montáž kontaktního zateplení vnějšího ostění hl. špalety do 400 mm z minerální vlny tl do 40 mm</t>
  </si>
  <si>
    <t>-1684698678</t>
  </si>
  <si>
    <t>S4 zateplení minerální vatou 20mm (ostění vstupní rizalit)</t>
  </si>
  <si>
    <t>40</t>
  </si>
  <si>
    <t>63140347</t>
  </si>
  <si>
    <t>deska izolační minerální kontaktních fasád podélné vlákno λ=0,041 tl 20mm</t>
  </si>
  <si>
    <t>-130401334</t>
  </si>
  <si>
    <t>16*2*0,3</t>
  </si>
  <si>
    <t>16*0,3</t>
  </si>
  <si>
    <t>41</t>
  </si>
  <si>
    <t>622251101</t>
  </si>
  <si>
    <t>Příplatek k cenám kontaktního zateplení stěn za použití tepelněizolačních zátek z polystyrenu</t>
  </si>
  <si>
    <t>453447701</t>
  </si>
  <si>
    <t>S1 + S2</t>
  </si>
  <si>
    <t>42</t>
  </si>
  <si>
    <t>622251105</t>
  </si>
  <si>
    <t>Příplatek k cenám kontaktního zateplení stěn za použití tepelněizolačních zátek z minerální vlny</t>
  </si>
  <si>
    <t>-1639171118</t>
  </si>
  <si>
    <t>43</t>
  </si>
  <si>
    <t>622252001</t>
  </si>
  <si>
    <t>Montáž zakládacích soklových lišt kontaktního zateplení</t>
  </si>
  <si>
    <t>630648690</t>
  </si>
  <si>
    <t>obvod</t>
  </si>
  <si>
    <t>90,7</t>
  </si>
  <si>
    <t>2,5+2,5+7</t>
  </si>
  <si>
    <t>44</t>
  </si>
  <si>
    <t>59051649</t>
  </si>
  <si>
    <t>lišta soklová Al s okapničkou zakládací U 12cm 0,95/200cm</t>
  </si>
  <si>
    <t>-646168775</t>
  </si>
  <si>
    <t>102,7*1,05 'Přepočtené koeficientem množství</t>
  </si>
  <si>
    <t>45</t>
  </si>
  <si>
    <t>622252002</t>
  </si>
  <si>
    <t>Montáž ostatních lišt kontaktního zateplení</t>
  </si>
  <si>
    <t>123360342</t>
  </si>
  <si>
    <t>celý obvod otvoru</t>
  </si>
  <si>
    <t>332,5</t>
  </si>
  <si>
    <t>rohy</t>
  </si>
  <si>
    <t>75,6</t>
  </si>
  <si>
    <t>46</t>
  </si>
  <si>
    <t>59051476</t>
  </si>
  <si>
    <t>profil okenní začišťovací se sklovláknitou armovací tkaninou 9 mm/2,4 m</t>
  </si>
  <si>
    <t>-1772504105</t>
  </si>
  <si>
    <t>parapety</t>
  </si>
  <si>
    <t>-92,36</t>
  </si>
  <si>
    <t>240,14*1,05 'Přepočtené koeficientem množství</t>
  </si>
  <si>
    <t>47</t>
  </si>
  <si>
    <t>59051480</t>
  </si>
  <si>
    <t>profil rohový Al s tkaninou kontaktního zateplení</t>
  </si>
  <si>
    <t>-1108944687</t>
  </si>
  <si>
    <t>7*4</t>
  </si>
  <si>
    <t>8,6*2</t>
  </si>
  <si>
    <t>2*2</t>
  </si>
  <si>
    <t>8,2*2</t>
  </si>
  <si>
    <t>3*2</t>
  </si>
  <si>
    <t>75,6*1,05 'Přepočtené koeficientem množství</t>
  </si>
  <si>
    <t>48</t>
  </si>
  <si>
    <t>59051512</t>
  </si>
  <si>
    <t>profil parapetní se sklovláknitou armovací tkaninou PVC 2 m</t>
  </si>
  <si>
    <t>-794980216</t>
  </si>
  <si>
    <t>92,36</t>
  </si>
  <si>
    <t>92,36*1,05 'Přepočtené koeficientem množství</t>
  </si>
  <si>
    <t>49</t>
  </si>
  <si>
    <t>622511111</t>
  </si>
  <si>
    <t>Tenkovrstvá akrylátová mozaiková střednězrnná omítka včetně penetrace vnějších stěn</t>
  </si>
  <si>
    <t>1641768902</t>
  </si>
  <si>
    <t>sokl</t>
  </si>
  <si>
    <t>95*0,2</t>
  </si>
  <si>
    <t>50</t>
  </si>
  <si>
    <t>62252101SK</t>
  </si>
  <si>
    <t>Tenkovrstvá silikátová zrnitá omítka tl. 1,5 mm včetně penetrace vnějších stěn vč. s přísadou proti mikrobiologickému zněčištění</t>
  </si>
  <si>
    <t>-1026133648</t>
  </si>
  <si>
    <t>S1 ostění</t>
  </si>
  <si>
    <t>99,5</t>
  </si>
  <si>
    <t>51</t>
  </si>
  <si>
    <t>622888888</t>
  </si>
  <si>
    <t>Lisény (lišty, prodloužení kotev, polystyren tl. 20mm, pracnost) rozm. 150 x 20mm</t>
  </si>
  <si>
    <t>mb</t>
  </si>
  <si>
    <t>-409582552</t>
  </si>
  <si>
    <t>7*14</t>
  </si>
  <si>
    <t>4*18</t>
  </si>
  <si>
    <t>9+4+6,6+2,7+2,7+6+6</t>
  </si>
  <si>
    <t>52</t>
  </si>
  <si>
    <t>622888898</t>
  </si>
  <si>
    <t>Plastický prvek výtah (lišty, prodloužení kotev, polystyren tl. 20mm, pracnost)</t>
  </si>
  <si>
    <t>1860852366</t>
  </si>
  <si>
    <t>0,8*7,3</t>
  </si>
  <si>
    <t>1,1*7,5</t>
  </si>
  <si>
    <t>53</t>
  </si>
  <si>
    <t>629991011</t>
  </si>
  <si>
    <t>Zakrytí výplní otvorů a svislých ploch fólií přilepenou lepící páskou</t>
  </si>
  <si>
    <t>1243955970</t>
  </si>
  <si>
    <t>okna</t>
  </si>
  <si>
    <t>151,975</t>
  </si>
  <si>
    <t>sestavy</t>
  </si>
  <si>
    <t>30,75</t>
  </si>
  <si>
    <t>13,7</t>
  </si>
  <si>
    <t>54</t>
  </si>
  <si>
    <t>629995101</t>
  </si>
  <si>
    <t>Očištění vnějších ploch tlakovou vodou</t>
  </si>
  <si>
    <t>-1387667090</t>
  </si>
  <si>
    <t>Ostatní konstrukce a práce, bourání</t>
  </si>
  <si>
    <t>55</t>
  </si>
  <si>
    <t>916231213</t>
  </si>
  <si>
    <t>Osazení chodníkového obrubníku betonového stojatého s boční opěrou do lože z betonu prostého</t>
  </si>
  <si>
    <t>-1654124518</t>
  </si>
  <si>
    <t>56</t>
  </si>
  <si>
    <t>59217018</t>
  </si>
  <si>
    <t>obrubník betonový chodníkový 100x8x20 cm</t>
  </si>
  <si>
    <t>1953567798</t>
  </si>
  <si>
    <t>57</t>
  </si>
  <si>
    <t>941</t>
  </si>
  <si>
    <t>Doprava lešení</t>
  </si>
  <si>
    <t>soubor</t>
  </si>
  <si>
    <t>742424688</t>
  </si>
  <si>
    <t>58</t>
  </si>
  <si>
    <t>941311111</t>
  </si>
  <si>
    <t>Montáž lešení řadového modulového lehkého zatížení do 200 kg/m2 š do 0,9 m v do 10 m</t>
  </si>
  <si>
    <t>1235401755</t>
  </si>
  <si>
    <t>7,1*34</t>
  </si>
  <si>
    <t>4*7,5</t>
  </si>
  <si>
    <t>12,3*7,1</t>
  </si>
  <si>
    <t>(1,6+1,6)*9,4</t>
  </si>
  <si>
    <t>2*2,6*3</t>
  </si>
  <si>
    <t>59</t>
  </si>
  <si>
    <t>941311211</t>
  </si>
  <si>
    <t>Příplatek k lešení řadovému modulovému lehkému š 0,9 m v do 25 m za první a ZKD den použití</t>
  </si>
  <si>
    <t>265841274</t>
  </si>
  <si>
    <t>737,14*120 'Přepočtené koeficientem množství</t>
  </si>
  <si>
    <t>60</t>
  </si>
  <si>
    <t>941311811</t>
  </si>
  <si>
    <t>Demontáž lešení řadového modulového lehkého zatížení do 200 kg/m2 š do 0,9 m v do 10 m</t>
  </si>
  <si>
    <t>-238735378</t>
  </si>
  <si>
    <t>61</t>
  </si>
  <si>
    <t>944511111</t>
  </si>
  <si>
    <t>Montáž ochranné sítě z textilie z umělých vláken</t>
  </si>
  <si>
    <t>-652511624</t>
  </si>
  <si>
    <t>62</t>
  </si>
  <si>
    <t>944511211</t>
  </si>
  <si>
    <t>Příplatek k ochranné síti za první a ZKD den použití</t>
  </si>
  <si>
    <t>-405598494</t>
  </si>
  <si>
    <t>63</t>
  </si>
  <si>
    <t>944511811</t>
  </si>
  <si>
    <t>Demontáž ochranné sítě z textilie z umělých vláken</t>
  </si>
  <si>
    <t>791511645</t>
  </si>
  <si>
    <t>64</t>
  </si>
  <si>
    <t>952901111</t>
  </si>
  <si>
    <t>Vyčištění budov bytové a občanské výstavby při výšce podlaží do 4 m</t>
  </si>
  <si>
    <t>-986825837</t>
  </si>
  <si>
    <t>65</t>
  </si>
  <si>
    <t>966080101</t>
  </si>
  <si>
    <t>Bourání kontaktního zateplení z polystyrenových desek tloušťky do 60 mm - odřezání stávající tepelné izolace v místě napojení přizdění porobetonovým zdivem tl. 150mm detail 1, 2</t>
  </si>
  <si>
    <t>925540586</t>
  </si>
  <si>
    <t>66</t>
  </si>
  <si>
    <t>96801</t>
  </si>
  <si>
    <t>Odříznutí plastických prvků detail 1, 2, 3, 4 (cca 150 x 20mm)</t>
  </si>
  <si>
    <t>-2067984108</t>
  </si>
  <si>
    <t>67</t>
  </si>
  <si>
    <t>96802</t>
  </si>
  <si>
    <t>Odříznutí plastického prvku na výtahu tl. cca 20mm</t>
  </si>
  <si>
    <t>994833337</t>
  </si>
  <si>
    <t>68</t>
  </si>
  <si>
    <t>968056</t>
  </si>
  <si>
    <t>Demontáž nápisu Městská knihovka</t>
  </si>
  <si>
    <t>298536275</t>
  </si>
  <si>
    <t>69</t>
  </si>
  <si>
    <t>968062374</t>
  </si>
  <si>
    <t>Vybourání dřevěných rámů oken zdvojených včetně křídel pl do 1 m2</t>
  </si>
  <si>
    <t>1208753156</t>
  </si>
  <si>
    <t>0,78*2</t>
  </si>
  <si>
    <t>70</t>
  </si>
  <si>
    <t>968062375</t>
  </si>
  <si>
    <t>Vybourání dřevěných rámů oken zdvojených včetně křídel pl do 2 m2</t>
  </si>
  <si>
    <t>2051234018</t>
  </si>
  <si>
    <t>1,2*8</t>
  </si>
  <si>
    <t>71</t>
  </si>
  <si>
    <t>968062376</t>
  </si>
  <si>
    <t>Vybourání dřevěných rámů oken zdvojených včetně křídel pl do 4 m2</t>
  </si>
  <si>
    <t>1551543512</t>
  </si>
  <si>
    <t>2,62*29</t>
  </si>
  <si>
    <t>2,62*22</t>
  </si>
  <si>
    <t>72</t>
  </si>
  <si>
    <t>968062377</t>
  </si>
  <si>
    <t>Vybourání dřevěných rámů oken zdvojených včetně křídel pl přes 4 m2</t>
  </si>
  <si>
    <t>1779912287</t>
  </si>
  <si>
    <t>73</t>
  </si>
  <si>
    <t>968062456</t>
  </si>
  <si>
    <t>Vybourání dřevěných dveřních zárubní pl přes 2 m2</t>
  </si>
  <si>
    <t>1070222665</t>
  </si>
  <si>
    <t>2,65*2</t>
  </si>
  <si>
    <t>74</t>
  </si>
  <si>
    <t>968082018</t>
  </si>
  <si>
    <t>Vybourání plastových rámů oken včetně křídel</t>
  </si>
  <si>
    <t>-1593655327</t>
  </si>
  <si>
    <t>10,25*2</t>
  </si>
  <si>
    <t>10,25</t>
  </si>
  <si>
    <t>75</t>
  </si>
  <si>
    <t>968082021</t>
  </si>
  <si>
    <t>Vybourání plastových zárubní dveří plochy do 2 m2</t>
  </si>
  <si>
    <t>116171667</t>
  </si>
  <si>
    <t>1,85+1,95</t>
  </si>
  <si>
    <t>76</t>
  </si>
  <si>
    <t>968082022</t>
  </si>
  <si>
    <t>Vybourání plastových zárubní dveří plochy do 4 m2</t>
  </si>
  <si>
    <t>-1333884343</t>
  </si>
  <si>
    <t>77</t>
  </si>
  <si>
    <t>97731111R</t>
  </si>
  <si>
    <t>Řezání stávajících betonových dlažeb</t>
  </si>
  <si>
    <t>1711849010</t>
  </si>
  <si>
    <t>3+3+1,2+1,3+8+5+5+2</t>
  </si>
  <si>
    <t>78</t>
  </si>
  <si>
    <t>OST001</t>
  </si>
  <si>
    <t>D + M Z1 dle výkresu výpis zámečnických výrobků D1-1-2-7 - žebřík s bezpečnostním košem na východní fasádě, Pz (291kg)</t>
  </si>
  <si>
    <t>-1482497864</t>
  </si>
  <si>
    <t>79</t>
  </si>
  <si>
    <t>OST002</t>
  </si>
  <si>
    <t>D + M vnějších motoricky ovládaných hliníkových žaluzií X1 - X5 dle výpisu vnějších žaluzií D1-1-2-8</t>
  </si>
  <si>
    <t>159426300</t>
  </si>
  <si>
    <t xml:space="preserve">VNĚJŠÍ HORIZONTÁLNÍ ŽALUZIE V PODOMÍTKOVÉ SCHRÁNCE </t>
  </si>
  <si>
    <t xml:space="preserve">- HLINÍKOVÉ S ELEKTROPOHONEM A DÁLKOVÝM OVLÁDÁNÍM </t>
  </si>
  <si>
    <t>- ROZMĚRY SCHRÁNKY DLE VYBRANÉHO DODAVATELE, VÝŠKA CCA 250 AŽ 300MM, ŠÍŘKA 80MM</t>
  </si>
  <si>
    <t>- SESTAVA VČETNĚ DOPLŇKŮ, VODÍCÍCH LIŠT A KOTVENÍ</t>
  </si>
  <si>
    <t>- ODSTÍN ŽALUZIÍÍ PŘÍRODNÍ HLINÍK NAPŘ. RAL 9006</t>
  </si>
  <si>
    <t>X1</t>
  </si>
  <si>
    <t>4,26*1,83*2</t>
  </si>
  <si>
    <t>X2</t>
  </si>
  <si>
    <t>5,66*1,83*4</t>
  </si>
  <si>
    <t>X3</t>
  </si>
  <si>
    <t>2,71*1,83</t>
  </si>
  <si>
    <t>X4</t>
  </si>
  <si>
    <t>2,76*1,83</t>
  </si>
  <si>
    <t>X5</t>
  </si>
  <si>
    <t>1,24*1,83</t>
  </si>
  <si>
    <t>80</t>
  </si>
  <si>
    <t>OST003</t>
  </si>
  <si>
    <t>D + M kastlíků k vnějším motoricky ovládaným hliníkovým žaluziím</t>
  </si>
  <si>
    <t>-1843452709</t>
  </si>
  <si>
    <t>4,26*2</t>
  </si>
  <si>
    <t>5,66*4</t>
  </si>
  <si>
    <t>2,71</t>
  </si>
  <si>
    <t>2,76</t>
  </si>
  <si>
    <t>1,24</t>
  </si>
  <si>
    <t>81</t>
  </si>
  <si>
    <t>OST004</t>
  </si>
  <si>
    <t>D + M výstražných a bezpečnostních značek a tabulek</t>
  </si>
  <si>
    <t>1097384243</t>
  </si>
  <si>
    <t>82</t>
  </si>
  <si>
    <t>OST005</t>
  </si>
  <si>
    <t>D + M PO manžeta 2x do nosné střešní konstrukce (30 minut střecha nad 2.NP - prostupy pro Split)</t>
  </si>
  <si>
    <t>-1949612101</t>
  </si>
  <si>
    <t>83</t>
  </si>
  <si>
    <t>OST006</t>
  </si>
  <si>
    <t xml:space="preserve">Prostup střechou pro Split - dle pozn. na výkresu </t>
  </si>
  <si>
    <t>-2021335500</t>
  </si>
  <si>
    <t>PROSTUP STŘECHOU BUDE PROVEDEN V MÍSTECH VEDENÍ CHLADIVOVÉHO POTRUBÍ, OTVOR BUDE MÍT MIN SVĚTLÉ ROZMĚRY 250/250, PO VLOŽENÍ KOVOVÉHO POTRUBÍ D160 BUDE</t>
  </si>
  <si>
    <t>VOLNÝ PROSTOR MEZI POTRUBÍM A NOSNOU PANELOVOU KONSTRUKCÍ A SH STROPU A SH HYDROIZOLAČNÍ KRYTINY VYPLNĚN MALTOU MVC, ČÁST PROSTUPU NAD HYDROIZOLAČNÍ</t>
  </si>
  <si>
    <t>KRYTINOU BUDE OPATŘENA PVC MANŽETOU PRO POTRUBÍ ∅160MM, JEJÍŽ SPODNÍ ČÁST BUDE NATAVENA KE STÁVAJÍCÍ KRYTINĚ FOLIE PVC. OKOLÍ PROSTUPU BUDE DOPLNĚNO</t>
  </si>
  <si>
    <t>XPS TEPLENOU IZOLACÍ VČ. SEPARAČNÍCH VRSTEV A ZAKRYTÍ KAČÍRKEM</t>
  </si>
  <si>
    <t>84</t>
  </si>
  <si>
    <t>OST007</t>
  </si>
  <si>
    <t>D + M ST3 nové souvrství střechy v místě oprav u atik</t>
  </si>
  <si>
    <t>1706707944</t>
  </si>
  <si>
    <t>ST3</t>
  </si>
  <si>
    <t>zásyp kačírkem (navráceným) cca 50mm</t>
  </si>
  <si>
    <t>ochranná geotextilie 300g/m2</t>
  </si>
  <si>
    <t>tepelná izolace 2*40mm extrudovaný polystyren XPS, λdmax = 0,031 - 80mm</t>
  </si>
  <si>
    <t>hydroiz. kryt. folie PVC částečně přitížená, překryvy natavit na stáv. krytinu a mech. kotvit</t>
  </si>
  <si>
    <t>stávající zálivka - 10mm</t>
  </si>
  <si>
    <t>stávající  plynosilikát (spádová vrstva), tl. dle spádu min 150mm</t>
  </si>
  <si>
    <t>stávající zásyp pískem - 40mm</t>
  </si>
  <si>
    <t>stávající stropní železobetonový panel - 250mm</t>
  </si>
  <si>
    <t>Pozn.: vrchní část původního souvrství (kačírek, tepelná izolace) odebrat, stávající krytinu</t>
  </si>
  <si>
    <t>(s hydroizolační funkcí) odřezat 0,5 od vnitřní hrany atiky a odtrhnout, tepelná izolace</t>
  </si>
  <si>
    <t>a separační vrstvy budou doplněny nové, kačírek bude použit původní</t>
  </si>
  <si>
    <t>0,5*87,3</t>
  </si>
  <si>
    <t>85</t>
  </si>
  <si>
    <t>OST008</t>
  </si>
  <si>
    <t>D + M ST2 nové souvrství střechy v místě po odstraněném výlezu</t>
  </si>
  <si>
    <t>-637104401</t>
  </si>
  <si>
    <t>ST2</t>
  </si>
  <si>
    <t>zásyp kačírkem cca 50</t>
  </si>
  <si>
    <t>hydroizolační  krytina folie PVC přitížená, překryvy natavit na stávající krytinu PVC</t>
  </si>
  <si>
    <t>betonová mazanina vyztužená sítí KARI 6/100 x 6/100 při spodní hraně cca 170</t>
  </si>
  <si>
    <t>trapézový plech 3cm - 30mm</t>
  </si>
  <si>
    <t>SDK podhled deskami tl. 12,5mm vč. závěsného systému - 250mm</t>
  </si>
  <si>
    <t>Pozn. po rozkrytí souvrství bude tloušťka jednotlivých vrstev přizpůsobena stávajícímu</t>
  </si>
  <si>
    <t>stavu a respektovat stávající parametry sklonu</t>
  </si>
  <si>
    <t>1,75*1,75</t>
  </si>
  <si>
    <t>86</t>
  </si>
  <si>
    <t>OST009</t>
  </si>
  <si>
    <t>D + M Z2 dle výkresu výpis zámečnických výrobků D1-1-2-7 - POSUN A ZNOVUUKOTVENÍ OKRASNÉHO ZÁMEČNICKÉHO PRVKU NA STŘEŠNÍ ATICE VEDLE VSTUPNÍHO RIZALITU</t>
  </si>
  <si>
    <t>676601997</t>
  </si>
  <si>
    <t>87</t>
  </si>
  <si>
    <t>OST010</t>
  </si>
  <si>
    <t>D + M Z3 dle výkresu výpis zámečnických výrobků D1-1-2-7 - NÁHRADA ODSTRANĚNÉHO ODFUKU Z PLYNOVÉ KOTELNY ZA ODFUK NOVÝ</t>
  </si>
  <si>
    <t>-1362078919</t>
  </si>
  <si>
    <t>88</t>
  </si>
  <si>
    <t>OST011</t>
  </si>
  <si>
    <t>D + M T1 dle výpisu truhlářských výrobků D1-1-2-6</t>
  </si>
  <si>
    <t>-1447710082</t>
  </si>
  <si>
    <t>- OKENNÍ PARAPET VNITŘNÍ TL. 20mm</t>
  </si>
  <si>
    <t>- ŠÍŘKA 100mm</t>
  </si>
  <si>
    <t>- POVRCH VYSOKOTLAKÝ HPL LAMINÁT S ABS HRANOU</t>
  </si>
  <si>
    <t xml:space="preserve">- KOTVENÍ V MÍSTĚ OKEN POMOCÍ HMOŽDINEK DO PARAPETNÍHO ZDIVA </t>
  </si>
  <si>
    <t>- HLAVY VŠECH ŠROUBŮ V PARAPETU OPATŘENY PLASTOVÝMI KRYTKAMI</t>
  </si>
  <si>
    <t>- NA MÍSTĚ BUDE ZMĚŘENA SPRÁVNÁ ŠÍŘKA</t>
  </si>
  <si>
    <t>84,8</t>
  </si>
  <si>
    <t>89</t>
  </si>
  <si>
    <t>OST012</t>
  </si>
  <si>
    <t>D + M T2 dle výpisu truhlářských výrobků D1-1-2-6</t>
  </si>
  <si>
    <t>1520393087</t>
  </si>
  <si>
    <t>- DESKA OSB TL. 18mm PRO PODLOŽENÍ OPLECHOVÁNÍ ATIKY</t>
  </si>
  <si>
    <t>-ŠÍŘKA 270mm</t>
  </si>
  <si>
    <t>- KLADENO VE SKLONU 5% VE SPÁDU KU STŘEŠE (PODLOŽENO PĚNOVÝM POLYSTYRENU V PŘÍSLUŠNÉM SKLONU)</t>
  </si>
  <si>
    <t>90</t>
  </si>
  <si>
    <t>OST013</t>
  </si>
  <si>
    <t>D + M T3 dle výpisu truhlářských výrobků D1-1-2-6</t>
  </si>
  <si>
    <t>152536827</t>
  </si>
  <si>
    <t>-ŠÍŘKA 420mm</t>
  </si>
  <si>
    <t>7,35</t>
  </si>
  <si>
    <t>91</t>
  </si>
  <si>
    <t>OST014</t>
  </si>
  <si>
    <t>D + M T4 dle výpisu truhlářských výrobků D1-1-2-6</t>
  </si>
  <si>
    <t>1999444896</t>
  </si>
  <si>
    <t>-ŠÍŘKA 470mm</t>
  </si>
  <si>
    <t>5,88</t>
  </si>
  <si>
    <t>92</t>
  </si>
  <si>
    <t>OST015</t>
  </si>
  <si>
    <t>D + M T5 dle výpisu truhlářských výrobků D1-1-2-6</t>
  </si>
  <si>
    <t>-201688730</t>
  </si>
  <si>
    <t>-ŠÍŘKA 440mm</t>
  </si>
  <si>
    <t>3,3</t>
  </si>
  <si>
    <t>93</t>
  </si>
  <si>
    <t>OST016</t>
  </si>
  <si>
    <t>D + M T6 dle výpisu truhlářských výrobků D1-1-2-6</t>
  </si>
  <si>
    <t>935746541</t>
  </si>
  <si>
    <t>4,6</t>
  </si>
  <si>
    <t>94</t>
  </si>
  <si>
    <t>OST017</t>
  </si>
  <si>
    <t>D + M T7 dle výpisu truhlářských výrobků D1-1-2-6</t>
  </si>
  <si>
    <t>-1066883487</t>
  </si>
  <si>
    <t>- DESKA OSB TL. 18mm PRO PODLOŽENÍ OPLECHOVÁNÍ PARAPETNÍHO PLECHU U ÚNIKOVÝCH VÝCHODŮ VE 2.NP</t>
  </si>
  <si>
    <t>-ŠÍŘKA 280mm</t>
  </si>
  <si>
    <t>- KLADENO VE SKLONU 5% VE SPÁDU OD OBJEKTU</t>
  </si>
  <si>
    <t>2,1</t>
  </si>
  <si>
    <t>95</t>
  </si>
  <si>
    <t>OST018</t>
  </si>
  <si>
    <t>D + M  dle výpisu výplní vnějších otvorů D1-1-2-4 - okna (TEPELNĚ IZOLAČNÍ TROJSKLO SOUČ. PROSTUPU TEPLA SKLO Ug≤0,6 W/m²K CELK. SOUČINITEL PROSTUPU TEPLA OKNA VČ. RÁMU Uw≤max.0,9W/m²K DISTANČNÍ RÁMEČEK PLAST.)</t>
  </si>
  <si>
    <t>-561542250</t>
  </si>
  <si>
    <t>okno 1</t>
  </si>
  <si>
    <t>1,41*1,9*44</t>
  </si>
  <si>
    <t>okno 2</t>
  </si>
  <si>
    <t>1,41*0,9*8</t>
  </si>
  <si>
    <t>okno 5</t>
  </si>
  <si>
    <t>1,41*0,6*2</t>
  </si>
  <si>
    <t>okno 6</t>
  </si>
  <si>
    <t>1,375*1,9*2</t>
  </si>
  <si>
    <t>okno 7</t>
  </si>
  <si>
    <t>1,4*1,9</t>
  </si>
  <si>
    <t>okno 8</t>
  </si>
  <si>
    <t>1,28*1,9</t>
  </si>
  <si>
    <t>okno 9</t>
  </si>
  <si>
    <t>1,4*1,9*2</t>
  </si>
  <si>
    <t>okno 10</t>
  </si>
  <si>
    <t>1,42*1,9</t>
  </si>
  <si>
    <t>okno 13</t>
  </si>
  <si>
    <t>1,4*2,8</t>
  </si>
  <si>
    <t>96</t>
  </si>
  <si>
    <t>OST019</t>
  </si>
  <si>
    <t>-466201860</t>
  </si>
  <si>
    <t>97</t>
  </si>
  <si>
    <t>OST020</t>
  </si>
  <si>
    <t>D + M  dle výpisu výplní vnějších otvorů D1-1-2-4 - dveře 11, 1040 x 2800mm</t>
  </si>
  <si>
    <t>-1665961521</t>
  </si>
  <si>
    <t>98</t>
  </si>
  <si>
    <t>OST021</t>
  </si>
  <si>
    <t>D + M  dle výpisu výplní vnějších otvorů D1-1-2-4 - dveře 12, 1040 x 2800mm</t>
  </si>
  <si>
    <t>1954365926</t>
  </si>
  <si>
    <t>99</t>
  </si>
  <si>
    <t>OST022</t>
  </si>
  <si>
    <t>D + M  dle výpisu výplní vnějších otvorů D1-1-2-4 - dveře 14, 1420 x 2800mm</t>
  </si>
  <si>
    <t>-1349426888</t>
  </si>
  <si>
    <t>100</t>
  </si>
  <si>
    <t>OST023</t>
  </si>
  <si>
    <t>D + M  dle výpisu výplní vnějších otvorů D1-1-2-4 - dveře 15, 950 x 2050mm</t>
  </si>
  <si>
    <t>-1229730336</t>
  </si>
  <si>
    <t>101</t>
  </si>
  <si>
    <t>OST024</t>
  </si>
  <si>
    <t>D + M  dle výpisu výplní vnějších otvorů D1-1-2-4 - dveře 16, 950 x 2050mm</t>
  </si>
  <si>
    <t>679786555</t>
  </si>
  <si>
    <t>102</t>
  </si>
  <si>
    <t>OST025</t>
  </si>
  <si>
    <t>Plechová tabluka s číslem popisným bude demontována a v novém stavu osazena na původní místo</t>
  </si>
  <si>
    <t>-502872862</t>
  </si>
  <si>
    <t>103</t>
  </si>
  <si>
    <t>OST026</t>
  </si>
  <si>
    <t>PODSTROPNÍ SDK KASTLÍK VÝŠKY 350MM POD PROSTUPEM STŘEŠNÍM PLÁŠTĚM</t>
  </si>
  <si>
    <t>363610467</t>
  </si>
  <si>
    <t>104</t>
  </si>
  <si>
    <t>OST027</t>
  </si>
  <si>
    <t>D + M obkladu do WC, umývárny</t>
  </si>
  <si>
    <t>42962866</t>
  </si>
  <si>
    <t>997</t>
  </si>
  <si>
    <t>Přesun sutě</t>
  </si>
  <si>
    <t>105</t>
  </si>
  <si>
    <t>997013212</t>
  </si>
  <si>
    <t>Vnitrostaveništní doprava suti a vybouraných hmot pro budovy v do 9 m ručně</t>
  </si>
  <si>
    <t>1073309852</t>
  </si>
  <si>
    <t>106</t>
  </si>
  <si>
    <t>997013511</t>
  </si>
  <si>
    <t>Odvoz suti a vybouraných hmot z meziskládky na skládku do 1 km s naložením a se složením</t>
  </si>
  <si>
    <t>1402024767</t>
  </si>
  <si>
    <t>107</t>
  </si>
  <si>
    <t>997013509</t>
  </si>
  <si>
    <t>Příplatek k odvozu suti a vybouraných hmot na skládku ZKD 1 km přes 1 km</t>
  </si>
  <si>
    <t>-144433621</t>
  </si>
  <si>
    <t>11,675*14 'Přepočtené koeficientem množství</t>
  </si>
  <si>
    <t>108</t>
  </si>
  <si>
    <t>997013801</t>
  </si>
  <si>
    <t>Poplatek za uložení na skládce (skládkovné) stavebního odpadu betonového kód odpadu 170 101</t>
  </si>
  <si>
    <t>1384190152</t>
  </si>
  <si>
    <t>109</t>
  </si>
  <si>
    <t>997013811</t>
  </si>
  <si>
    <t>Poplatek za uložení na skládce (skládkovné) stavebního odpadu dřevěného kód odpadu 170 201</t>
  </si>
  <si>
    <t>349614555</t>
  </si>
  <si>
    <t>110</t>
  </si>
  <si>
    <t>997013813</t>
  </si>
  <si>
    <t>Poplatek za uložení na skládce (skládkovné) stavebního odpadu z plastických hmot kód odpadu 170 203</t>
  </si>
  <si>
    <t>248678768</t>
  </si>
  <si>
    <t>111</t>
  </si>
  <si>
    <t>997013814</t>
  </si>
  <si>
    <t>Poplatek za uložení na skládce (skládkovné) stavebního odpadu izolací kód odpadu 170 604</t>
  </si>
  <si>
    <t>1526955857</t>
  </si>
  <si>
    <t>112</t>
  </si>
  <si>
    <t>997013831</t>
  </si>
  <si>
    <t>Poplatek za uložení na skládce (skládkovné) stavebního odpadu směsného kód odpadu 170 904</t>
  </si>
  <si>
    <t>-1026630524</t>
  </si>
  <si>
    <t>11,675-(5,48+1,917+0,3+3,1)</t>
  </si>
  <si>
    <t>998</t>
  </si>
  <si>
    <t>Přesun hmot</t>
  </si>
  <si>
    <t>113</t>
  </si>
  <si>
    <t>998011002</t>
  </si>
  <si>
    <t>Přesun hmot pro budovy zděné v do 12 m</t>
  </si>
  <si>
    <t>-1894007706</t>
  </si>
  <si>
    <t>PSV</t>
  </si>
  <si>
    <t>Práce a dodávky PSV</t>
  </si>
  <si>
    <t>711</t>
  </si>
  <si>
    <t>Izolace proti vodě, vlhkosti a plynům</t>
  </si>
  <si>
    <t>114</t>
  </si>
  <si>
    <t>711161115</t>
  </si>
  <si>
    <t>Izolace proti zemní vlhkosti nopovou fólií vodorovná, nopek v 20,0 mm, tl do 1,0 mm</t>
  </si>
  <si>
    <t>-1656137888</t>
  </si>
  <si>
    <t>90,7*0,8</t>
  </si>
  <si>
    <t>115</t>
  </si>
  <si>
    <t>998711101</t>
  </si>
  <si>
    <t>Přesun hmot tonážní pro izolace proti vodě, vlhkosti a plynům v objektech výšky do 6 m</t>
  </si>
  <si>
    <t>-193512064</t>
  </si>
  <si>
    <t>764</t>
  </si>
  <si>
    <t>Konstrukce klempířské</t>
  </si>
  <si>
    <t>116</t>
  </si>
  <si>
    <t>764001821</t>
  </si>
  <si>
    <t>Demontáž krytiny ze svitků nebo tabulí do suti</t>
  </si>
  <si>
    <t>1411421944</t>
  </si>
  <si>
    <t>117</t>
  </si>
  <si>
    <t>764002801</t>
  </si>
  <si>
    <t>Demontáž závětrné lišty do suti</t>
  </si>
  <si>
    <t>-1020731871</t>
  </si>
  <si>
    <t>118</t>
  </si>
  <si>
    <t>76400282R</t>
  </si>
  <si>
    <t>Demontáž střešního výlezu do suti - plochá střecha 750 x 750mm</t>
  </si>
  <si>
    <t>kus</t>
  </si>
  <si>
    <t>-1529425069</t>
  </si>
  <si>
    <t>119</t>
  </si>
  <si>
    <t>764002841</t>
  </si>
  <si>
    <t>Demontáž oplechování horních ploch zdí a nadezdívek do suti</t>
  </si>
  <si>
    <t>372453644</t>
  </si>
  <si>
    <t>7,35+93,78</t>
  </si>
  <si>
    <t>120</t>
  </si>
  <si>
    <t>764002851</t>
  </si>
  <si>
    <t>Demontáž oplechování parapetů do suti</t>
  </si>
  <si>
    <t>-303291226</t>
  </si>
  <si>
    <t>121</t>
  </si>
  <si>
    <t>764004801</t>
  </si>
  <si>
    <t>Demontáž podokapního žlabu do suti</t>
  </si>
  <si>
    <t>369741464</t>
  </si>
  <si>
    <t>122</t>
  </si>
  <si>
    <t>764004861</t>
  </si>
  <si>
    <t>Demontáž svodu do suti</t>
  </si>
  <si>
    <t>1207134053</t>
  </si>
  <si>
    <t>123</t>
  </si>
  <si>
    <t>764212634</t>
  </si>
  <si>
    <t>K11 Oplechování štítu závětrnou lištou z Pz s povrchovou úpravou rš 330 mm (dle výpisu klempířských výrobků č. D1-1-2-5)</t>
  </si>
  <si>
    <t>777902372</t>
  </si>
  <si>
    <t>124</t>
  </si>
  <si>
    <t>764212675</t>
  </si>
  <si>
    <t>K12 Oplechování oblé okapové hrany z Pz s povrchovou úpravou rš 400 mm (dle výpisu klempířských výrobků č. D1-1-2-5)</t>
  </si>
  <si>
    <t>-378526499</t>
  </si>
  <si>
    <t>125</t>
  </si>
  <si>
    <t>764215606</t>
  </si>
  <si>
    <t>K4 Oplechování horních ploch a atik bez rohů z Pz plechu s povrch úpravou celoplošně lepené rš 500 mm (dle výpisu klempířských výrobků č. D1-1-2-5)</t>
  </si>
  <si>
    <t>1302947747</t>
  </si>
  <si>
    <t>126</t>
  </si>
  <si>
    <t>764215607</t>
  </si>
  <si>
    <t>K3 + K5 + K7 + K8 Oplechování horních ploch a atik bez rohů z Pz plechu s povrch úpravou celoplošně lepené rš 670 mm (dle výpisu klempířských výrobků č. D1-1-2-5)</t>
  </si>
  <si>
    <t>1163852283</t>
  </si>
  <si>
    <t>K3</t>
  </si>
  <si>
    <t>K5</t>
  </si>
  <si>
    <t>K7</t>
  </si>
  <si>
    <t>K8</t>
  </si>
  <si>
    <t>127</t>
  </si>
  <si>
    <t>764216643</t>
  </si>
  <si>
    <t>K15 OPLECHOVÁNÍ V MÍSTĚ DOPLNĚNÍ ZATEPLENÍ NA STŘEŠE U VSTUPNÍHO RIZALITU celoplošně lepené z Pz s povrchovou úpravou rš 250 mm (dle výpisu klempířských výrobků č. D1-1-2-5)</t>
  </si>
  <si>
    <t>-1795933188</t>
  </si>
  <si>
    <t>128</t>
  </si>
  <si>
    <t>764216645</t>
  </si>
  <si>
    <t>K1 + K2 Oplechování rovných parapetů celoplošně lepené z Pz s povrchovou úpravou rš 400 mm (dle výpisu klempířských výrobků č. D1-1-2-5)</t>
  </si>
  <si>
    <t>1702706909</t>
  </si>
  <si>
    <t>K1</t>
  </si>
  <si>
    <t>89,46</t>
  </si>
  <si>
    <t>K2</t>
  </si>
  <si>
    <t>2,9</t>
  </si>
  <si>
    <t>129</t>
  </si>
  <si>
    <t>764511602</t>
  </si>
  <si>
    <t>K13 Žlab podokapní půlkruhový z Pz s povrchovou úpravou rš 330 mm (dle výpisu klempířských výrobků č. D1-1-2-5)</t>
  </si>
  <si>
    <t>1631536244</t>
  </si>
  <si>
    <t>130</t>
  </si>
  <si>
    <t>764518622</t>
  </si>
  <si>
    <t>K12 Svody kruhové včetně objímek, kolen, odskoků z Pz s povrchovou úpravou průměru 100 mm (dle výpisu klempířských výrobků č. D1-1-2-5)</t>
  </si>
  <si>
    <t>-1429201157</t>
  </si>
  <si>
    <t>131</t>
  </si>
  <si>
    <t>998764102</t>
  </si>
  <si>
    <t>Přesun hmot tonážní pro konstrukce klempířské v objektech v do 12 m</t>
  </si>
  <si>
    <t>1266741196</t>
  </si>
  <si>
    <t>132</t>
  </si>
  <si>
    <t>998764181</t>
  </si>
  <si>
    <t>Příplatek k přesunu hmot tonážní 764 prováděný bez použití mechanizace</t>
  </si>
  <si>
    <t>-1867798624</t>
  </si>
  <si>
    <t>767</t>
  </si>
  <si>
    <t>Konstrukce zámečnické</t>
  </si>
  <si>
    <t>133</t>
  </si>
  <si>
    <t>767810811</t>
  </si>
  <si>
    <t>Demontáž mřížek větracích ocelových čtyřhranných nebo kruhových</t>
  </si>
  <si>
    <t>-1366055629</t>
  </si>
  <si>
    <t>134</t>
  </si>
  <si>
    <t>767832802</t>
  </si>
  <si>
    <t>Demontáž venkovních požárních žebříků bez ochranného koše</t>
  </si>
  <si>
    <t>447344570</t>
  </si>
  <si>
    <t>784</t>
  </si>
  <si>
    <t>Dokončovací práce - malby a tapety</t>
  </si>
  <si>
    <t>135</t>
  </si>
  <si>
    <t>784181101</t>
  </si>
  <si>
    <t>Základní akrylátová jednonásobná penetrace podkladu v místnostech výšky do 3,80m</t>
  </si>
  <si>
    <t>-1077053023</t>
  </si>
  <si>
    <t>stěny</t>
  </si>
  <si>
    <t>3*21</t>
  </si>
  <si>
    <t>3*21,65</t>
  </si>
  <si>
    <t>3*19,2</t>
  </si>
  <si>
    <t>3*21,6</t>
  </si>
  <si>
    <t>3*24</t>
  </si>
  <si>
    <t>3*5,2</t>
  </si>
  <si>
    <t>3*5,4</t>
  </si>
  <si>
    <t>3*31</t>
  </si>
  <si>
    <t>3*31,1</t>
  </si>
  <si>
    <t>3*13,7</t>
  </si>
  <si>
    <t>3*13,6</t>
  </si>
  <si>
    <t>3*8,8</t>
  </si>
  <si>
    <t>3*10,7</t>
  </si>
  <si>
    <t>3*16,7</t>
  </si>
  <si>
    <t>3*31,15</t>
  </si>
  <si>
    <t>3*17,33</t>
  </si>
  <si>
    <t>3*23,8</t>
  </si>
  <si>
    <t>3*5,6</t>
  </si>
  <si>
    <t>3*22,7</t>
  </si>
  <si>
    <t>stropy</t>
  </si>
  <si>
    <t>290+290</t>
  </si>
  <si>
    <t>136</t>
  </si>
  <si>
    <t>784211121</t>
  </si>
  <si>
    <t>Dvojnásobné bílé malby ze směsí za mokra středně otěruvzdorných v místnostech výšky do 3,80 m</t>
  </si>
  <si>
    <t>-1256131351</t>
  </si>
  <si>
    <t>VRN</t>
  </si>
  <si>
    <t>Vedlejší rozpočtové náklady</t>
  </si>
  <si>
    <t>VRN3</t>
  </si>
  <si>
    <t>Zařízení staveniště</t>
  </si>
  <si>
    <t>137</t>
  </si>
  <si>
    <t>030001000</t>
  </si>
  <si>
    <t>1024</t>
  </si>
  <si>
    <t>-2074894913</t>
  </si>
  <si>
    <t>VRN6</t>
  </si>
  <si>
    <t>Územní vlivy</t>
  </si>
  <si>
    <t>138</t>
  </si>
  <si>
    <t>060001000</t>
  </si>
  <si>
    <t>%</t>
  </si>
  <si>
    <t>1557067515</t>
  </si>
  <si>
    <t>VRN7</t>
  </si>
  <si>
    <t>Provozní vlivy</t>
  </si>
  <si>
    <t>139</t>
  </si>
  <si>
    <t>070001000</t>
  </si>
  <si>
    <t>-830150220</t>
  </si>
  <si>
    <t>02NEU - Neuznatelné - Stavební úpravy č.p. 1154 Kostelec nad Orlicí</t>
  </si>
  <si>
    <t xml:space="preserve">    783 - Dokončovací práce - nátěry</t>
  </si>
  <si>
    <t>-1443488810</t>
  </si>
  <si>
    <t>-481144869</t>
  </si>
  <si>
    <t>1301573986</t>
  </si>
  <si>
    <t>1,8+13+0,5+12+3+1+12,7+3,1+0,9+0,5+0,9+0,9+0,7+0,5+3,1+13,3+1+2</t>
  </si>
  <si>
    <t>59217002</t>
  </si>
  <si>
    <t>obrubník betonový zahradní  šedý 100 x 5 x 20 cm</t>
  </si>
  <si>
    <t>1086863824</t>
  </si>
  <si>
    <t>OST01</t>
  </si>
  <si>
    <t>Nátěr dvířek instalačních skříní</t>
  </si>
  <si>
    <t>-959852209</t>
  </si>
  <si>
    <t>OST02</t>
  </si>
  <si>
    <t>Nátěr ponechávané falcovanoé plechové krytiny markýzy nad přístřeškem u vstupu do kotelny, vč. přípravy povrchu</t>
  </si>
  <si>
    <t>-100903710</t>
  </si>
  <si>
    <t>1,2*4</t>
  </si>
  <si>
    <t>OST03</t>
  </si>
  <si>
    <t>D + M nové zámkové dlažby (celé souvrství) u nového žebříku</t>
  </si>
  <si>
    <t>-1231433357</t>
  </si>
  <si>
    <t>OST04</t>
  </si>
  <si>
    <t>D + M 3D písmen z hliníku - nápis na fasádě - MĚSTSKÁ KNIHOVKA</t>
  </si>
  <si>
    <t>600538008</t>
  </si>
  <si>
    <t>OST05</t>
  </si>
  <si>
    <t>Nátěr stávajících okrasných prvků na střeše</t>
  </si>
  <si>
    <t>-1330595437</t>
  </si>
  <si>
    <t>764002413</t>
  </si>
  <si>
    <t>Montáž strukturované oddělovací rohože</t>
  </si>
  <si>
    <t>-1563097512</t>
  </si>
  <si>
    <t>K6</t>
  </si>
  <si>
    <t>20,4</t>
  </si>
  <si>
    <t>K9</t>
  </si>
  <si>
    <t>6,9</t>
  </si>
  <si>
    <t>K10</t>
  </si>
  <si>
    <t>7,85</t>
  </si>
  <si>
    <t>28329223</t>
  </si>
  <si>
    <t>fólie strukturovaná pod plechovou krytinu š 1,5m</t>
  </si>
  <si>
    <t>-1901447674</t>
  </si>
  <si>
    <t>35,15*1,15 'Přepočtené koeficientem množství</t>
  </si>
  <si>
    <t>764111641</t>
  </si>
  <si>
    <t>K6 + K9 + K10 Krytina střechy rovné drážkováním ze svitků z Pz plechu s povrchovou úpravou rš 670 mm sklonu do 30° (dle výpisu klempířských výrobků č. D1-1-2-5)</t>
  </si>
  <si>
    <t>-494921488</t>
  </si>
  <si>
    <t>783</t>
  </si>
  <si>
    <t>Dokončovací práce - nátěry</t>
  </si>
  <si>
    <t>783813131</t>
  </si>
  <si>
    <t>Penetrační syntetický nátěr hladkých, tenkovrstvých zrnitých a štukových omítek</t>
  </si>
  <si>
    <t>-381448533</t>
  </si>
  <si>
    <t>komín</t>
  </si>
  <si>
    <t>9,4*(0,84+0,84+1,94)</t>
  </si>
  <si>
    <t>783817521</t>
  </si>
  <si>
    <t>Krycí dvojnásobný syntetický nátěr hrubých betonových povrchů nebo hrubých omítek</t>
  </si>
  <si>
    <t>1697691041</t>
  </si>
  <si>
    <t>03UZN - Uznatelné - Elektro - Stavební úpravy č.p. 1154 Kostelec nad Orlicí</t>
  </si>
  <si>
    <t>D1 - Spínací zařízení</t>
  </si>
  <si>
    <t xml:space="preserve">    D2 - repase stávajícího elektroměrového rozváděče</t>
  </si>
  <si>
    <t xml:space="preserve">    D3 - dozbrojení rozváděč RS1</t>
  </si>
  <si>
    <t xml:space="preserve">    D4 - dozbrojení a výměna rozvodnice rozváděče RS2</t>
  </si>
  <si>
    <t xml:space="preserve">    D5 - dozbrojení a výměna rozvodnice rozváděče RS3</t>
  </si>
  <si>
    <t>D6 - Rozvody elektrické energie</t>
  </si>
  <si>
    <t>D7 - Montáž rozvodů elektrické energie</t>
  </si>
  <si>
    <t>D8 - Bleskosvody</t>
  </si>
  <si>
    <t>D9 - Montáž bleskosvodu</t>
  </si>
  <si>
    <t>D1</t>
  </si>
  <si>
    <t>Spínací zařízení</t>
  </si>
  <si>
    <t>D2</t>
  </si>
  <si>
    <t>repase stávajícího elektroměrového rozváděče</t>
  </si>
  <si>
    <t>nerezová dvířka  - předpokládaný rozměr 600x600</t>
  </si>
  <si>
    <t>ks</t>
  </si>
  <si>
    <t>montáž</t>
  </si>
  <si>
    <t>KPL</t>
  </si>
  <si>
    <t>D3</t>
  </si>
  <si>
    <t>dozbrojení rozváděč RS1</t>
  </si>
  <si>
    <t>svodič přepětí 12,5-275/3+0</t>
  </si>
  <si>
    <t>svorka RSA 6</t>
  </si>
  <si>
    <t>svorka RSA 16</t>
  </si>
  <si>
    <t>jistič B10/1</t>
  </si>
  <si>
    <t>lišta propojovací 10-3P-3TE</t>
  </si>
  <si>
    <t>podružný materiál</t>
  </si>
  <si>
    <t>D4</t>
  </si>
  <si>
    <t>dozbrojení a výměna rozvodnice rozváděče RS2</t>
  </si>
  <si>
    <t>rozvodnice  4/56   pod omítku - velikost určit na místě</t>
  </si>
  <si>
    <t>jistič C20/1</t>
  </si>
  <si>
    <t>D5</t>
  </si>
  <si>
    <t>dozbrojení a výměna rozvodnice rozváděče RS3</t>
  </si>
  <si>
    <t>D6</t>
  </si>
  <si>
    <t>Rozvody elektrické energie</t>
  </si>
  <si>
    <t>krabice pro společnou montáž KP 68 ( hloubka 43 mm )</t>
  </si>
  <si>
    <t>krabice KPR 68/71L   hluboká pod přístroje  "S"</t>
  </si>
  <si>
    <t>krabice KT 250/1  vč. svorkovnice  EPS 2</t>
  </si>
  <si>
    <t>trubka PVC 16</t>
  </si>
  <si>
    <t>lišta vkládací - uložení kabelů pod zateplovací fasádu</t>
  </si>
  <si>
    <t>trubka pevná, elekltroinstalační 4020 KA   vč. spojek a uchycení</t>
  </si>
  <si>
    <t>oceloplechový, pozinkovaný, elektroinstalační žlab 50 x 50 se zakrytím, vč. upevnění</t>
  </si>
  <si>
    <t>svorka zemnící ZSA 16</t>
  </si>
  <si>
    <t>páska zemnící úzká ZS 16</t>
  </si>
  <si>
    <t>svorka kabelová 2x1-2.5</t>
  </si>
  <si>
    <t>svorka kabelová 3x1-2.5</t>
  </si>
  <si>
    <t>svorka kabelová 4x1-2.5</t>
  </si>
  <si>
    <t>sádra stavební</t>
  </si>
  <si>
    <t>q</t>
  </si>
  <si>
    <t>CY 6 zž</t>
  </si>
  <si>
    <t>CY 10 zž</t>
  </si>
  <si>
    <t>CYA 16A zž</t>
  </si>
  <si>
    <t>CYKY O3x1,5</t>
  </si>
  <si>
    <t>CYKY J3x1,5</t>
  </si>
  <si>
    <t>CYKY J3x2,5</t>
  </si>
  <si>
    <t>CYKY O5x1,5</t>
  </si>
  <si>
    <t>žaluziový spínač  bílé barvy s nezadíratelným povrchem</t>
  </si>
  <si>
    <t>vypínač na povrch IP 44</t>
  </si>
  <si>
    <t>D7</t>
  </si>
  <si>
    <t>Montáž rozvodů elektrické energie</t>
  </si>
  <si>
    <t>krabice pod přístroje bez zapojení</t>
  </si>
  <si>
    <t>krabicová rozvodka odboč.s víčkem vč. zapojení</t>
  </si>
  <si>
    <t>trubka PVC pod omítku</t>
  </si>
  <si>
    <t>upevnění plastových lišt, plastových pevných trubek</t>
  </si>
  <si>
    <t>kabelový žlab  vč.víka a podpěr</t>
  </si>
  <si>
    <t>krabice KT 250 vč. svorkovnice MET</t>
  </si>
  <si>
    <t>motáž rozváděče do 50 kg</t>
  </si>
  <si>
    <t>tabulky a štítky na kabely</t>
  </si>
  <si>
    <t>uzemnění na povrchu do 50mm2</t>
  </si>
  <si>
    <t>kabel  CYKYLo pod omítkou-do CYKY 5x2.5 PU</t>
  </si>
  <si>
    <t>kabel  do CYKY 5x2.5 VU</t>
  </si>
  <si>
    <t>drát do 25 mm2 pevně ulož.</t>
  </si>
  <si>
    <t>demontáž zakrytí parapetního žlabu a zpětné zakrytí</t>
  </si>
  <si>
    <t>příplatek za zatahování kabelu do 2 kg</t>
  </si>
  <si>
    <t>ukončení vod.v rozv. vč. zapojení do 2.5 mm</t>
  </si>
  <si>
    <t>ukončení vod.v rozv. vč. zapojení do 16 mm</t>
  </si>
  <si>
    <t>připojení spínacího prvku</t>
  </si>
  <si>
    <t>odpojení a zpětné připojení časových členů, pohybových senzorů, kouřových hlásičů, termostatů</t>
  </si>
  <si>
    <t>připojení prvku v GO</t>
  </si>
  <si>
    <t>demontáž a zpětná montáž antény dat.</t>
  </si>
  <si>
    <t>vyvěšení stávajících kabelů do pr. 2,5 mm</t>
  </si>
  <si>
    <t>140</t>
  </si>
  <si>
    <t>demontáže stávajících spínacích prvků a zásuvek, vč. likvidace</t>
  </si>
  <si>
    <t>142</t>
  </si>
  <si>
    <t>demontáže stávajících rozváděčů, vč. likvidace</t>
  </si>
  <si>
    <t>144</t>
  </si>
  <si>
    <t>vyhledání přípojných bodů, zajištění pracoviště</t>
  </si>
  <si>
    <t>146</t>
  </si>
  <si>
    <t>Rýha v betonu - hl.3cm š.3cm</t>
  </si>
  <si>
    <t>148</t>
  </si>
  <si>
    <t>Výchozí revizní zpráva  6 paré</t>
  </si>
  <si>
    <t>150</t>
  </si>
  <si>
    <t>zednické přípomoce</t>
  </si>
  <si>
    <t>152</t>
  </si>
  <si>
    <t>D8</t>
  </si>
  <si>
    <t>Bleskosvody</t>
  </si>
  <si>
    <t>vodič - Al drát Al99,5 ? 10 mm</t>
  </si>
  <si>
    <t>154</t>
  </si>
  <si>
    <t>drát zemnící  FeZn pr. 8</t>
  </si>
  <si>
    <t>156</t>
  </si>
  <si>
    <t>podpěra vedení na svislé stěny  do polystyrenu  ?10 + hmoždinka</t>
  </si>
  <si>
    <t>158</t>
  </si>
  <si>
    <t>svorka zkušební</t>
  </si>
  <si>
    <t>160</t>
  </si>
  <si>
    <t>UNI svorka univerzální</t>
  </si>
  <si>
    <t>162</t>
  </si>
  <si>
    <t>D9</t>
  </si>
  <si>
    <t>Montáž bleskosvodu</t>
  </si>
  <si>
    <t>vyvěšení a zpětná montáž - drát 8mm</t>
  </si>
  <si>
    <t>164</t>
  </si>
  <si>
    <t>demontáž a zpětná montáž svorky do 2 šroubů</t>
  </si>
  <si>
    <t>166</t>
  </si>
  <si>
    <t>04NUZ - Neuznatelné - Elektro, osvětlení - Stavební úpravy č.p. 1154 Kostelec nad Orlicí</t>
  </si>
  <si>
    <t>D1 - Rozvody elektrické energie</t>
  </si>
  <si>
    <t>D2 - Montáž rozvodů elektrické energie</t>
  </si>
  <si>
    <t>D3 - Osvětlení</t>
  </si>
  <si>
    <t>D4 - Montáž osvětlení</t>
  </si>
  <si>
    <t>CYKY O2x1,5</t>
  </si>
  <si>
    <t>kabelová, gelová spojka 3x1,5</t>
  </si>
  <si>
    <t>vypínač bílé barvy s nezadíratelným povrchem   IP 44</t>
  </si>
  <si>
    <t>spojení kabelů v gelové spojce</t>
  </si>
  <si>
    <t>odpojení a zpětné připojení prvku v GO</t>
  </si>
  <si>
    <t>Osvětlení</t>
  </si>
  <si>
    <t>G/ svítidlo ref. výrobek OSMONT  ELEKTRA  IN-174  vč. zdroj 2x E27  LED   vč. zdroje LED</t>
  </si>
  <si>
    <t>Montáž osvětlení</t>
  </si>
  <si>
    <t>doplnění světelných zdrojů a startérů</t>
  </si>
  <si>
    <t>upevnění žárovkových svítidel</t>
  </si>
  <si>
    <t>05UZN - Uznatelné - Chlazení</t>
  </si>
  <si>
    <t>21. - Zařízení č. 21 – Chlazení knihovny 2NP</t>
  </si>
  <si>
    <t>99. - Ostatní</t>
  </si>
  <si>
    <t>21.</t>
  </si>
  <si>
    <t>Zařízení č. 21 – Chlazení knihovny 2NP</t>
  </si>
  <si>
    <t>21.A.1</t>
  </si>
  <si>
    <t>Venkovní kondenzační jednotka, systém MULTISPLIT, chladící výkon: Qchl=9 (max. 15,6)kW, rozměry (VxŠxH): 770x900x320mm, hmotnost: 73kg , hladina akustického výkonu: LwA=66dB, hladina akustického tlaku: LpA=52dB</t>
  </si>
  <si>
    <t>technický reprezentant</t>
  </si>
  <si>
    <t>DAIKIN 5MXS90E</t>
  </si>
  <si>
    <t>provozní limit chlazení: -10~46</t>
  </si>
  <si>
    <t>max. délka/výškový rozdíl potrubí: 75/15m</t>
  </si>
  <si>
    <t>21.A.2</t>
  </si>
  <si>
    <t>Vnitřní nástěnná jednotka, chladící výkon: Qchl=5 (max. 5,3) kW, rozměry (VxŠxH): 298x900x215mm, hmotnost: 11kg, hladina akustického výkonu: LwA=60dB, hladina akustického tlaku: LpA=47/34/24dB, chladivo R410A, -není vybaveno čerpadlem kondenzátu</t>
  </si>
  <si>
    <t>DAIKIN FTXS50K</t>
  </si>
  <si>
    <t>21.A.3</t>
  </si>
  <si>
    <t>Vnitřní nástěnná jednotka, chladící výkon: Qchl=2 (max. 2,8) kW, rozměry (VxŠxH): 289x780x215mm, hmotnost: 8/kg, hladina akustického výkonu: LwA=58dB, hladina akustického tlaku: LpA=40/24/19dB, chladivo R410A, -není vybaveno čerpadlem kondenzátu</t>
  </si>
  <si>
    <t>DAIKIN FTXS20K</t>
  </si>
  <si>
    <t>21.A.4</t>
  </si>
  <si>
    <t>Venkovní kondenzační jednotka, systém MULTISPLIT, chladící výkon: Qchl=9 (max. 15,6)kW, rozměry (VxŠxH): 770x900x320mm, hmotnost: 73kg , hladina akustického výkonu: LwA=66dB, hladina akustického tlaku: LpA=52dB, chladivo R410A</t>
  </si>
  <si>
    <t>21.A.5</t>
  </si>
  <si>
    <t>21.C.1</t>
  </si>
  <si>
    <t>Kabelový nástěnný ovladač, - standartní kabelový  ovladač pro vnitřní jednotky</t>
  </si>
  <si>
    <t>DAIKIN BRC073</t>
  </si>
  <si>
    <t>Pol1</t>
  </si>
  <si>
    <t>Kabel pro propojení mezi vnitřní jednotkou a nástěnným ovladačem, - kabel o délce 8m</t>
  </si>
  <si>
    <t>DAIKIN BRCW901A08</t>
  </si>
  <si>
    <t>21.C.2</t>
  </si>
  <si>
    <t>Pol2</t>
  </si>
  <si>
    <t>S21 konektor, - adaptér pro připojení k pokročilejšímu regulačnímu příslušenství</t>
  </si>
  <si>
    <t>DAIKIN KRP980A1</t>
  </si>
  <si>
    <t>21.E.1</t>
  </si>
  <si>
    <t>Předizolované měděné potrubí (izolace s parozábranou) , Rozměr: 6,35/9,5mm</t>
  </si>
  <si>
    <t>bm</t>
  </si>
  <si>
    <t xml:space="preserve"> FRIGOTEC PLUS DUAL PLUS</t>
  </si>
  <si>
    <t>21.E.2</t>
  </si>
  <si>
    <t>Předizolované měděné potrubí (izolace s parozábranou) , Rozměr: 6,35/12,70mm</t>
  </si>
  <si>
    <t>21.J.1</t>
  </si>
  <si>
    <t>Povrchová úprava chladivového potrubí odolná proti UV záření a povětrnostním vlivům, - úprava bude provedena na potrubí vedené ve venkovním prostředí</t>
  </si>
  <si>
    <t>21.J.2</t>
  </si>
  <si>
    <t>Závěsový, montážní, spojovací a těsnící materiál</t>
  </si>
  <si>
    <t>21.S.1</t>
  </si>
  <si>
    <t>Dielektrická guma pod venkovní jednotku, - rozměry jednotky (VxŠxH): 770x900x320mm</t>
  </si>
  <si>
    <t>21.S.2</t>
  </si>
  <si>
    <t>Betonová přídlažba pod venkovní jednotku, - rozměry jednotky (VxŠxH): 770x900x320mm, Rozměry přídlažby (VxŠxH): 100x500x250mm</t>
  </si>
  <si>
    <t>21.S.3</t>
  </si>
  <si>
    <t>Betonová přídlažba pod oceloplechový kanál určený pro vedení chladivového potrubí, Rozměry přídlažby (VxŠxH): 100x500x250mm</t>
  </si>
  <si>
    <t>21.S.4</t>
  </si>
  <si>
    <t>Oceloplechový kanál, - velikost 100x300mm, tl. 0,8mm, neděrovaný, , včetně víka, spojek, spojovacího a nosného materiálu., - kanál bude připevněn k betonové přídlažbě</t>
  </si>
  <si>
    <t>21.S.5</t>
  </si>
  <si>
    <t>Pevné SPIRO potrubí vč. ohnutého kolene, Průměr: 160mm</t>
  </si>
  <si>
    <t>21.S.6</t>
  </si>
  <si>
    <t>PPR potrubí na odvod kondenzátu</t>
  </si>
  <si>
    <t>21.S.7</t>
  </si>
  <si>
    <t>Sifon pro odvod kondenzátu do kanalizace</t>
  </si>
  <si>
    <t>21.S.8</t>
  </si>
  <si>
    <t>Plastová lišta na zakrytí chladivového potrubí , Rozměr (VxŠ): 70x140mm</t>
  </si>
  <si>
    <t>21.S.9</t>
  </si>
  <si>
    <t>Plastová lišta na zakrytí kondenzátního potrubí, Rozměr (VxŠ): 70x140mm</t>
  </si>
  <si>
    <t>21.S.10</t>
  </si>
  <si>
    <t>Plastová lišta na zakrytí ovládacího kabelu mezi vnitřní jednotkou a nástěnným ovladačem</t>
  </si>
  <si>
    <t>21.W.1</t>
  </si>
  <si>
    <t>Komunikační kabel mezi venkovní a vnitřní klimatizační jednotkou CYKY 5x1,5</t>
  </si>
  <si>
    <t>21.X.1</t>
  </si>
  <si>
    <t>Doplnění chladiva R410a</t>
  </si>
  <si>
    <t>21.Z.1</t>
  </si>
  <si>
    <t>Tlaková zkouška</t>
  </si>
  <si>
    <t>kpl</t>
  </si>
  <si>
    <t>21.Z.2</t>
  </si>
  <si>
    <t>Revize chladiva</t>
  </si>
  <si>
    <t>21.Z.3</t>
  </si>
  <si>
    <t>Revize chladícího zařízení</t>
  </si>
  <si>
    <t>99.</t>
  </si>
  <si>
    <t>Ostatní</t>
  </si>
  <si>
    <t>99.1</t>
  </si>
  <si>
    <t>Zprovoznění zařízení, zaregulování</t>
  </si>
  <si>
    <t>hod</t>
  </si>
  <si>
    <t>99.2</t>
  </si>
  <si>
    <t>Zaškolení provozovatele</t>
  </si>
  <si>
    <t>99.3</t>
  </si>
  <si>
    <t>Dokumentace skutečného stavu (6 PARÉ) + 1x elektronická podoba</t>
  </si>
  <si>
    <t>99.4</t>
  </si>
  <si>
    <t>Dokumentace pro předání díla :, - návod k obsluze - generální a jednotlivých strojů a zařízení,, - protokol o zaškolení, , - protokol o předání,, - ostatní potřebné protokoly</t>
  </si>
  <si>
    <t>99.5</t>
  </si>
  <si>
    <t>Doprava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</si>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</sst>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 activeCell="R9" sqref="R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9"/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58" t="s">
        <v>16</v>
      </c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28"/>
      <c r="AQ5" s="30"/>
      <c r="BE5" s="356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0" t="s">
        <v>19</v>
      </c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359"/>
      <c r="AD6" s="359"/>
      <c r="AE6" s="359"/>
      <c r="AF6" s="359"/>
      <c r="AG6" s="359"/>
      <c r="AH6" s="359"/>
      <c r="AI6" s="359"/>
      <c r="AJ6" s="359"/>
      <c r="AK6" s="359"/>
      <c r="AL6" s="359"/>
      <c r="AM6" s="359"/>
      <c r="AN6" s="359"/>
      <c r="AO6" s="359"/>
      <c r="AP6" s="28"/>
      <c r="AQ6" s="30"/>
      <c r="BE6" s="357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57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57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57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29</v>
      </c>
      <c r="AO10" s="28"/>
      <c r="AP10" s="28"/>
      <c r="AQ10" s="30"/>
      <c r="BE10" s="357"/>
      <c r="BS10" s="23" t="s">
        <v>8</v>
      </c>
    </row>
    <row r="11" spans="1:74" ht="18.399999999999999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21</v>
      </c>
      <c r="AO11" s="28"/>
      <c r="AP11" s="28"/>
      <c r="AQ11" s="30"/>
      <c r="BE11" s="357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57"/>
      <c r="BS12" s="23" t="s">
        <v>8</v>
      </c>
    </row>
    <row r="13" spans="1:74" ht="14.45" customHeight="1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33</v>
      </c>
      <c r="AO13" s="28"/>
      <c r="AP13" s="28"/>
      <c r="AQ13" s="30"/>
      <c r="BE13" s="357"/>
      <c r="BS13" s="23" t="s">
        <v>8</v>
      </c>
    </row>
    <row r="14" spans="1:74" ht="15">
      <c r="B14" s="27"/>
      <c r="C14" s="28"/>
      <c r="D14" s="28"/>
      <c r="E14" s="361" t="s">
        <v>33</v>
      </c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57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57"/>
      <c r="BS15" s="23" t="s">
        <v>6</v>
      </c>
    </row>
    <row r="16" spans="1:74" ht="14.45" customHeight="1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35</v>
      </c>
      <c r="AO16" s="28"/>
      <c r="AP16" s="28"/>
      <c r="AQ16" s="30"/>
      <c r="BE16" s="357"/>
      <c r="BS16" s="23" t="s">
        <v>6</v>
      </c>
    </row>
    <row r="17" spans="2:71" ht="18.399999999999999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37</v>
      </c>
      <c r="AO17" s="28"/>
      <c r="AP17" s="28"/>
      <c r="AQ17" s="30"/>
      <c r="BE17" s="357"/>
      <c r="BS17" s="23" t="s">
        <v>38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57"/>
      <c r="BS18" s="23" t="s">
        <v>8</v>
      </c>
    </row>
    <row r="19" spans="2:71" ht="14.45" customHeight="1">
      <c r="B19" s="27"/>
      <c r="C19" s="28"/>
      <c r="D19" s="36" t="s">
        <v>39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57"/>
      <c r="BS19" s="23" t="s">
        <v>8</v>
      </c>
    </row>
    <row r="20" spans="2:71" ht="85.5" customHeight="1">
      <c r="B20" s="27"/>
      <c r="C20" s="28"/>
      <c r="D20" s="28"/>
      <c r="E20" s="363" t="s">
        <v>40</v>
      </c>
      <c r="F20" s="363"/>
      <c r="G20" s="363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3"/>
      <c r="T20" s="363"/>
      <c r="U20" s="363"/>
      <c r="V20" s="363"/>
      <c r="W20" s="363"/>
      <c r="X20" s="363"/>
      <c r="Y20" s="363"/>
      <c r="Z20" s="363"/>
      <c r="AA20" s="363"/>
      <c r="AB20" s="363"/>
      <c r="AC20" s="363"/>
      <c r="AD20" s="363"/>
      <c r="AE20" s="363"/>
      <c r="AF20" s="363"/>
      <c r="AG20" s="363"/>
      <c r="AH20" s="363"/>
      <c r="AI20" s="363"/>
      <c r="AJ20" s="363"/>
      <c r="AK20" s="363"/>
      <c r="AL20" s="363"/>
      <c r="AM20" s="363"/>
      <c r="AN20" s="363"/>
      <c r="AO20" s="28"/>
      <c r="AP20" s="28"/>
      <c r="AQ20" s="30"/>
      <c r="BE20" s="357"/>
      <c r="BS20" s="23" t="s">
        <v>38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57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57"/>
    </row>
    <row r="23" spans="2:71" s="1" customFormat="1" ht="25.9" customHeight="1">
      <c r="B23" s="40"/>
      <c r="C23" s="41"/>
      <c r="D23" s="42" t="s">
        <v>41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4">
        <f>ROUND(AG51,2)</f>
        <v>0</v>
      </c>
      <c r="AL23" s="365"/>
      <c r="AM23" s="365"/>
      <c r="AN23" s="365"/>
      <c r="AO23" s="365"/>
      <c r="AP23" s="41"/>
      <c r="AQ23" s="44"/>
      <c r="BE23" s="357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57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6" t="s">
        <v>42</v>
      </c>
      <c r="M25" s="366"/>
      <c r="N25" s="366"/>
      <c r="O25" s="366"/>
      <c r="P25" s="41"/>
      <c r="Q25" s="41"/>
      <c r="R25" s="41"/>
      <c r="S25" s="41"/>
      <c r="T25" s="41"/>
      <c r="U25" s="41"/>
      <c r="V25" s="41"/>
      <c r="W25" s="366" t="s">
        <v>43</v>
      </c>
      <c r="X25" s="366"/>
      <c r="Y25" s="366"/>
      <c r="Z25" s="366"/>
      <c r="AA25" s="366"/>
      <c r="AB25" s="366"/>
      <c r="AC25" s="366"/>
      <c r="AD25" s="366"/>
      <c r="AE25" s="366"/>
      <c r="AF25" s="41"/>
      <c r="AG25" s="41"/>
      <c r="AH25" s="41"/>
      <c r="AI25" s="41"/>
      <c r="AJ25" s="41"/>
      <c r="AK25" s="366" t="s">
        <v>44</v>
      </c>
      <c r="AL25" s="366"/>
      <c r="AM25" s="366"/>
      <c r="AN25" s="366"/>
      <c r="AO25" s="366"/>
      <c r="AP25" s="41"/>
      <c r="AQ25" s="44"/>
      <c r="BE25" s="357"/>
    </row>
    <row r="26" spans="2:71" s="2" customFormat="1" ht="14.45" customHeight="1">
      <c r="B26" s="46"/>
      <c r="C26" s="47"/>
      <c r="D26" s="48" t="s">
        <v>45</v>
      </c>
      <c r="E26" s="47"/>
      <c r="F26" s="48" t="s">
        <v>46</v>
      </c>
      <c r="G26" s="47"/>
      <c r="H26" s="47"/>
      <c r="I26" s="47"/>
      <c r="J26" s="47"/>
      <c r="K26" s="47"/>
      <c r="L26" s="349">
        <v>0.21</v>
      </c>
      <c r="M26" s="350"/>
      <c r="N26" s="350"/>
      <c r="O26" s="350"/>
      <c r="P26" s="47"/>
      <c r="Q26" s="47"/>
      <c r="R26" s="47"/>
      <c r="S26" s="47"/>
      <c r="T26" s="47"/>
      <c r="U26" s="47"/>
      <c r="V26" s="47"/>
      <c r="W26" s="351">
        <f>ROUND(AZ51,2)</f>
        <v>0</v>
      </c>
      <c r="X26" s="350"/>
      <c r="Y26" s="350"/>
      <c r="Z26" s="350"/>
      <c r="AA26" s="350"/>
      <c r="AB26" s="350"/>
      <c r="AC26" s="350"/>
      <c r="AD26" s="350"/>
      <c r="AE26" s="350"/>
      <c r="AF26" s="47"/>
      <c r="AG26" s="47"/>
      <c r="AH26" s="47"/>
      <c r="AI26" s="47"/>
      <c r="AJ26" s="47"/>
      <c r="AK26" s="351">
        <f>ROUND(AV51,2)</f>
        <v>0</v>
      </c>
      <c r="AL26" s="350"/>
      <c r="AM26" s="350"/>
      <c r="AN26" s="350"/>
      <c r="AO26" s="350"/>
      <c r="AP26" s="47"/>
      <c r="AQ26" s="49"/>
      <c r="BE26" s="357"/>
    </row>
    <row r="27" spans="2:71" s="2" customFormat="1" ht="14.45" customHeight="1">
      <c r="B27" s="46"/>
      <c r="C27" s="47"/>
      <c r="D27" s="47"/>
      <c r="E27" s="47"/>
      <c r="F27" s="48" t="s">
        <v>47</v>
      </c>
      <c r="G27" s="47"/>
      <c r="H27" s="47"/>
      <c r="I27" s="47"/>
      <c r="J27" s="47"/>
      <c r="K27" s="47"/>
      <c r="L27" s="349">
        <v>0.15</v>
      </c>
      <c r="M27" s="350"/>
      <c r="N27" s="350"/>
      <c r="O27" s="350"/>
      <c r="P27" s="47"/>
      <c r="Q27" s="47"/>
      <c r="R27" s="47"/>
      <c r="S27" s="47"/>
      <c r="T27" s="47"/>
      <c r="U27" s="47"/>
      <c r="V27" s="47"/>
      <c r="W27" s="351">
        <f>ROUND(BA51,2)</f>
        <v>0</v>
      </c>
      <c r="X27" s="350"/>
      <c r="Y27" s="350"/>
      <c r="Z27" s="350"/>
      <c r="AA27" s="350"/>
      <c r="AB27" s="350"/>
      <c r="AC27" s="350"/>
      <c r="AD27" s="350"/>
      <c r="AE27" s="350"/>
      <c r="AF27" s="47"/>
      <c r="AG27" s="47"/>
      <c r="AH27" s="47"/>
      <c r="AI27" s="47"/>
      <c r="AJ27" s="47"/>
      <c r="AK27" s="351">
        <f>ROUND(AW51,2)</f>
        <v>0</v>
      </c>
      <c r="AL27" s="350"/>
      <c r="AM27" s="350"/>
      <c r="AN27" s="350"/>
      <c r="AO27" s="350"/>
      <c r="AP27" s="47"/>
      <c r="AQ27" s="49"/>
      <c r="BE27" s="357"/>
    </row>
    <row r="28" spans="2:71" s="2" customFormat="1" ht="14.45" hidden="1" customHeight="1">
      <c r="B28" s="46"/>
      <c r="C28" s="47"/>
      <c r="D28" s="47"/>
      <c r="E28" s="47"/>
      <c r="F28" s="48" t="s">
        <v>48</v>
      </c>
      <c r="G28" s="47"/>
      <c r="H28" s="47"/>
      <c r="I28" s="47"/>
      <c r="J28" s="47"/>
      <c r="K28" s="47"/>
      <c r="L28" s="349">
        <v>0.21</v>
      </c>
      <c r="M28" s="350"/>
      <c r="N28" s="350"/>
      <c r="O28" s="350"/>
      <c r="P28" s="47"/>
      <c r="Q28" s="47"/>
      <c r="R28" s="47"/>
      <c r="S28" s="47"/>
      <c r="T28" s="47"/>
      <c r="U28" s="47"/>
      <c r="V28" s="47"/>
      <c r="W28" s="351">
        <f>ROUND(BB51,2)</f>
        <v>0</v>
      </c>
      <c r="X28" s="350"/>
      <c r="Y28" s="350"/>
      <c r="Z28" s="350"/>
      <c r="AA28" s="350"/>
      <c r="AB28" s="350"/>
      <c r="AC28" s="350"/>
      <c r="AD28" s="350"/>
      <c r="AE28" s="350"/>
      <c r="AF28" s="47"/>
      <c r="AG28" s="47"/>
      <c r="AH28" s="47"/>
      <c r="AI28" s="47"/>
      <c r="AJ28" s="47"/>
      <c r="AK28" s="351">
        <v>0</v>
      </c>
      <c r="AL28" s="350"/>
      <c r="AM28" s="350"/>
      <c r="AN28" s="350"/>
      <c r="AO28" s="350"/>
      <c r="AP28" s="47"/>
      <c r="AQ28" s="49"/>
      <c r="BE28" s="357"/>
    </row>
    <row r="29" spans="2:71" s="2" customFormat="1" ht="14.45" hidden="1" customHeight="1">
      <c r="B29" s="46"/>
      <c r="C29" s="47"/>
      <c r="D29" s="47"/>
      <c r="E29" s="47"/>
      <c r="F29" s="48" t="s">
        <v>49</v>
      </c>
      <c r="G29" s="47"/>
      <c r="H29" s="47"/>
      <c r="I29" s="47"/>
      <c r="J29" s="47"/>
      <c r="K29" s="47"/>
      <c r="L29" s="349">
        <v>0.15</v>
      </c>
      <c r="M29" s="350"/>
      <c r="N29" s="350"/>
      <c r="O29" s="350"/>
      <c r="P29" s="47"/>
      <c r="Q29" s="47"/>
      <c r="R29" s="47"/>
      <c r="S29" s="47"/>
      <c r="T29" s="47"/>
      <c r="U29" s="47"/>
      <c r="V29" s="47"/>
      <c r="W29" s="351">
        <f>ROUND(BC51,2)</f>
        <v>0</v>
      </c>
      <c r="X29" s="350"/>
      <c r="Y29" s="350"/>
      <c r="Z29" s="350"/>
      <c r="AA29" s="350"/>
      <c r="AB29" s="350"/>
      <c r="AC29" s="350"/>
      <c r="AD29" s="350"/>
      <c r="AE29" s="350"/>
      <c r="AF29" s="47"/>
      <c r="AG29" s="47"/>
      <c r="AH29" s="47"/>
      <c r="AI29" s="47"/>
      <c r="AJ29" s="47"/>
      <c r="AK29" s="351">
        <v>0</v>
      </c>
      <c r="AL29" s="350"/>
      <c r="AM29" s="350"/>
      <c r="AN29" s="350"/>
      <c r="AO29" s="350"/>
      <c r="AP29" s="47"/>
      <c r="AQ29" s="49"/>
      <c r="BE29" s="357"/>
    </row>
    <row r="30" spans="2:71" s="2" customFormat="1" ht="14.45" hidden="1" customHeight="1">
      <c r="B30" s="46"/>
      <c r="C30" s="47"/>
      <c r="D30" s="47"/>
      <c r="E30" s="47"/>
      <c r="F30" s="48" t="s">
        <v>50</v>
      </c>
      <c r="G30" s="47"/>
      <c r="H30" s="47"/>
      <c r="I30" s="47"/>
      <c r="J30" s="47"/>
      <c r="K30" s="47"/>
      <c r="L30" s="349">
        <v>0</v>
      </c>
      <c r="M30" s="350"/>
      <c r="N30" s="350"/>
      <c r="O30" s="350"/>
      <c r="P30" s="47"/>
      <c r="Q30" s="47"/>
      <c r="R30" s="47"/>
      <c r="S30" s="47"/>
      <c r="T30" s="47"/>
      <c r="U30" s="47"/>
      <c r="V30" s="47"/>
      <c r="W30" s="351">
        <f>ROUND(BD51,2)</f>
        <v>0</v>
      </c>
      <c r="X30" s="350"/>
      <c r="Y30" s="350"/>
      <c r="Z30" s="350"/>
      <c r="AA30" s="350"/>
      <c r="AB30" s="350"/>
      <c r="AC30" s="350"/>
      <c r="AD30" s="350"/>
      <c r="AE30" s="350"/>
      <c r="AF30" s="47"/>
      <c r="AG30" s="47"/>
      <c r="AH30" s="47"/>
      <c r="AI30" s="47"/>
      <c r="AJ30" s="47"/>
      <c r="AK30" s="351">
        <v>0</v>
      </c>
      <c r="AL30" s="350"/>
      <c r="AM30" s="350"/>
      <c r="AN30" s="350"/>
      <c r="AO30" s="350"/>
      <c r="AP30" s="47"/>
      <c r="AQ30" s="49"/>
      <c r="BE30" s="357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57"/>
    </row>
    <row r="32" spans="2:71" s="1" customFormat="1" ht="25.9" customHeight="1">
      <c r="B32" s="40"/>
      <c r="C32" s="50"/>
      <c r="D32" s="51" t="s">
        <v>51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52</v>
      </c>
      <c r="U32" s="52"/>
      <c r="V32" s="52"/>
      <c r="W32" s="52"/>
      <c r="X32" s="352" t="s">
        <v>53</v>
      </c>
      <c r="Y32" s="353"/>
      <c r="Z32" s="353"/>
      <c r="AA32" s="353"/>
      <c r="AB32" s="353"/>
      <c r="AC32" s="52"/>
      <c r="AD32" s="52"/>
      <c r="AE32" s="52"/>
      <c r="AF32" s="52"/>
      <c r="AG32" s="52"/>
      <c r="AH32" s="52"/>
      <c r="AI32" s="52"/>
      <c r="AJ32" s="52"/>
      <c r="AK32" s="354">
        <f>SUM(AK23:AK30)</f>
        <v>0</v>
      </c>
      <c r="AL32" s="353"/>
      <c r="AM32" s="353"/>
      <c r="AN32" s="353"/>
      <c r="AO32" s="355"/>
      <c r="AP32" s="50"/>
      <c r="AQ32" s="54"/>
      <c r="BE32" s="357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54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0122018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5" t="str">
        <f>K6</f>
        <v>Stavební úpravy č.p. 1154 Kostelec nad Orlicí</v>
      </c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6"/>
      <c r="AE42" s="336"/>
      <c r="AF42" s="336"/>
      <c r="AG42" s="336"/>
      <c r="AH42" s="336"/>
      <c r="AI42" s="336"/>
      <c r="AJ42" s="336"/>
      <c r="AK42" s="336"/>
      <c r="AL42" s="336"/>
      <c r="AM42" s="336"/>
      <c r="AN42" s="336"/>
      <c r="AO42" s="336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p.p.č. 1181/2, k. ú. Kostelec nad Orlicí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37" t="str">
        <f>IF(AN8= "","",AN8)</f>
        <v>23. 9. 2018</v>
      </c>
      <c r="AN44" s="337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Město Kostelec nad Orlicí, Palackého náměstí 38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338" t="str">
        <f>IF(E17="","",E17)</f>
        <v>Ing. Jiří Urban, Dobrošov 66, 547 01 Náchod</v>
      </c>
      <c r="AN46" s="338"/>
      <c r="AO46" s="338"/>
      <c r="AP46" s="338"/>
      <c r="AQ46" s="62"/>
      <c r="AR46" s="60"/>
      <c r="AS46" s="339" t="s">
        <v>55</v>
      </c>
      <c r="AT46" s="340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1"/>
      <c r="AT47" s="342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3"/>
      <c r="AT48" s="344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5" t="s">
        <v>56</v>
      </c>
      <c r="D49" s="346"/>
      <c r="E49" s="346"/>
      <c r="F49" s="346"/>
      <c r="G49" s="346"/>
      <c r="H49" s="78"/>
      <c r="I49" s="347" t="s">
        <v>57</v>
      </c>
      <c r="J49" s="346"/>
      <c r="K49" s="346"/>
      <c r="L49" s="346"/>
      <c r="M49" s="346"/>
      <c r="N49" s="346"/>
      <c r="O49" s="346"/>
      <c r="P49" s="346"/>
      <c r="Q49" s="346"/>
      <c r="R49" s="346"/>
      <c r="S49" s="346"/>
      <c r="T49" s="346"/>
      <c r="U49" s="346"/>
      <c r="V49" s="346"/>
      <c r="W49" s="346"/>
      <c r="X49" s="346"/>
      <c r="Y49" s="346"/>
      <c r="Z49" s="346"/>
      <c r="AA49" s="346"/>
      <c r="AB49" s="346"/>
      <c r="AC49" s="346"/>
      <c r="AD49" s="346"/>
      <c r="AE49" s="346"/>
      <c r="AF49" s="346"/>
      <c r="AG49" s="348" t="s">
        <v>58</v>
      </c>
      <c r="AH49" s="346"/>
      <c r="AI49" s="346"/>
      <c r="AJ49" s="346"/>
      <c r="AK49" s="346"/>
      <c r="AL49" s="346"/>
      <c r="AM49" s="346"/>
      <c r="AN49" s="347" t="s">
        <v>59</v>
      </c>
      <c r="AO49" s="346"/>
      <c r="AP49" s="346"/>
      <c r="AQ49" s="79" t="s">
        <v>60</v>
      </c>
      <c r="AR49" s="60"/>
      <c r="AS49" s="80" t="s">
        <v>61</v>
      </c>
      <c r="AT49" s="81" t="s">
        <v>62</v>
      </c>
      <c r="AU49" s="81" t="s">
        <v>63</v>
      </c>
      <c r="AV49" s="81" t="s">
        <v>64</v>
      </c>
      <c r="AW49" s="81" t="s">
        <v>65</v>
      </c>
      <c r="AX49" s="81" t="s">
        <v>66</v>
      </c>
      <c r="AY49" s="81" t="s">
        <v>67</v>
      </c>
      <c r="AZ49" s="81" t="s">
        <v>68</v>
      </c>
      <c r="BA49" s="81" t="s">
        <v>69</v>
      </c>
      <c r="BB49" s="81" t="s">
        <v>70</v>
      </c>
      <c r="BC49" s="81" t="s">
        <v>71</v>
      </c>
      <c r="BD49" s="82" t="s">
        <v>72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73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3">
        <f>ROUND(SUM(AG52:AG56),2)</f>
        <v>0</v>
      </c>
      <c r="AH51" s="333"/>
      <c r="AI51" s="333"/>
      <c r="AJ51" s="333"/>
      <c r="AK51" s="333"/>
      <c r="AL51" s="333"/>
      <c r="AM51" s="333"/>
      <c r="AN51" s="334">
        <f t="shared" ref="AN51:AN56" si="0">SUM(AG51,AT51)</f>
        <v>0</v>
      </c>
      <c r="AO51" s="334"/>
      <c r="AP51" s="334"/>
      <c r="AQ51" s="88" t="s">
        <v>21</v>
      </c>
      <c r="AR51" s="70"/>
      <c r="AS51" s="89">
        <f>ROUND(SUM(AS52:AS56),2)</f>
        <v>0</v>
      </c>
      <c r="AT51" s="90">
        <f t="shared" ref="AT51:AT56" si="1">ROUND(SUM(AV51:AW51),2)</f>
        <v>0</v>
      </c>
      <c r="AU51" s="91">
        <f>ROUND(SUM(AU52:AU56),5)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ROUND(SUM(AZ52:AZ56),2)</f>
        <v>0</v>
      </c>
      <c r="BA51" s="90">
        <f>ROUND(SUM(BA52:BA56),2)</f>
        <v>0</v>
      </c>
      <c r="BB51" s="90">
        <f>ROUND(SUM(BB52:BB56),2)</f>
        <v>0</v>
      </c>
      <c r="BC51" s="90">
        <f>ROUND(SUM(BC52:BC56),2)</f>
        <v>0</v>
      </c>
      <c r="BD51" s="92">
        <f>ROUND(SUM(BD52:BD56),2)</f>
        <v>0</v>
      </c>
      <c r="BS51" s="93" t="s">
        <v>74</v>
      </c>
      <c r="BT51" s="93" t="s">
        <v>75</v>
      </c>
      <c r="BU51" s="94" t="s">
        <v>76</v>
      </c>
      <c r="BV51" s="93" t="s">
        <v>77</v>
      </c>
      <c r="BW51" s="93" t="s">
        <v>7</v>
      </c>
      <c r="BX51" s="93" t="s">
        <v>78</v>
      </c>
      <c r="CL51" s="93" t="s">
        <v>21</v>
      </c>
    </row>
    <row r="52" spans="1:91" s="5" customFormat="1" ht="31.5" customHeight="1">
      <c r="A52" s="95" t="s">
        <v>79</v>
      </c>
      <c r="B52" s="96"/>
      <c r="C52" s="97"/>
      <c r="D52" s="332" t="s">
        <v>80</v>
      </c>
      <c r="E52" s="332"/>
      <c r="F52" s="332"/>
      <c r="G52" s="332"/>
      <c r="H52" s="332"/>
      <c r="I52" s="98"/>
      <c r="J52" s="332" t="s">
        <v>81</v>
      </c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0">
        <f>'01UZN - Uznatelné - Stave...'!J27</f>
        <v>0</v>
      </c>
      <c r="AH52" s="331"/>
      <c r="AI52" s="331"/>
      <c r="AJ52" s="331"/>
      <c r="AK52" s="331"/>
      <c r="AL52" s="331"/>
      <c r="AM52" s="331"/>
      <c r="AN52" s="330">
        <f t="shared" si="0"/>
        <v>0</v>
      </c>
      <c r="AO52" s="331"/>
      <c r="AP52" s="331"/>
      <c r="AQ52" s="99" t="s">
        <v>82</v>
      </c>
      <c r="AR52" s="100"/>
      <c r="AS52" s="101">
        <v>0</v>
      </c>
      <c r="AT52" s="102">
        <f t="shared" si="1"/>
        <v>0</v>
      </c>
      <c r="AU52" s="103">
        <f>'01UZN - Uznatelné - Stave...'!P93</f>
        <v>0</v>
      </c>
      <c r="AV52" s="102">
        <f>'01UZN - Uznatelné - Stave...'!J30</f>
        <v>0</v>
      </c>
      <c r="AW52" s="102">
        <f>'01UZN - Uznatelné - Stave...'!J31</f>
        <v>0</v>
      </c>
      <c r="AX52" s="102">
        <f>'01UZN - Uznatelné - Stave...'!J32</f>
        <v>0</v>
      </c>
      <c r="AY52" s="102">
        <f>'01UZN - Uznatelné - Stave...'!J33</f>
        <v>0</v>
      </c>
      <c r="AZ52" s="102">
        <f>'01UZN - Uznatelné - Stave...'!F30</f>
        <v>0</v>
      </c>
      <c r="BA52" s="102">
        <f>'01UZN - Uznatelné - Stave...'!F31</f>
        <v>0</v>
      </c>
      <c r="BB52" s="102">
        <f>'01UZN - Uznatelné - Stave...'!F32</f>
        <v>0</v>
      </c>
      <c r="BC52" s="102">
        <f>'01UZN - Uznatelné - Stave...'!F33</f>
        <v>0</v>
      </c>
      <c r="BD52" s="104">
        <f>'01UZN - Uznatelné - Stave...'!F34</f>
        <v>0</v>
      </c>
      <c r="BT52" s="105" t="s">
        <v>83</v>
      </c>
      <c r="BV52" s="105" t="s">
        <v>77</v>
      </c>
      <c r="BW52" s="105" t="s">
        <v>84</v>
      </c>
      <c r="BX52" s="105" t="s">
        <v>7</v>
      </c>
      <c r="CL52" s="105" t="s">
        <v>21</v>
      </c>
      <c r="CM52" s="105" t="s">
        <v>85</v>
      </c>
    </row>
    <row r="53" spans="1:91" s="5" customFormat="1" ht="31.5" customHeight="1">
      <c r="A53" s="95" t="s">
        <v>79</v>
      </c>
      <c r="B53" s="96"/>
      <c r="C53" s="97"/>
      <c r="D53" s="332" t="s">
        <v>86</v>
      </c>
      <c r="E53" s="332"/>
      <c r="F53" s="332"/>
      <c r="G53" s="332"/>
      <c r="H53" s="332"/>
      <c r="I53" s="98"/>
      <c r="J53" s="332" t="s">
        <v>87</v>
      </c>
      <c r="K53" s="332"/>
      <c r="L53" s="332"/>
      <c r="M53" s="332"/>
      <c r="N53" s="332"/>
      <c r="O53" s="332"/>
      <c r="P53" s="332"/>
      <c r="Q53" s="332"/>
      <c r="R53" s="332"/>
      <c r="S53" s="332"/>
      <c r="T53" s="332"/>
      <c r="U53" s="332"/>
      <c r="V53" s="332"/>
      <c r="W53" s="332"/>
      <c r="X53" s="332"/>
      <c r="Y53" s="332"/>
      <c r="Z53" s="332"/>
      <c r="AA53" s="332"/>
      <c r="AB53" s="332"/>
      <c r="AC53" s="332"/>
      <c r="AD53" s="332"/>
      <c r="AE53" s="332"/>
      <c r="AF53" s="332"/>
      <c r="AG53" s="330">
        <f>'02NEU - Neuznatelné - Sta...'!J27</f>
        <v>0</v>
      </c>
      <c r="AH53" s="331"/>
      <c r="AI53" s="331"/>
      <c r="AJ53" s="331"/>
      <c r="AK53" s="331"/>
      <c r="AL53" s="331"/>
      <c r="AM53" s="331"/>
      <c r="AN53" s="330">
        <f t="shared" si="0"/>
        <v>0</v>
      </c>
      <c r="AO53" s="331"/>
      <c r="AP53" s="331"/>
      <c r="AQ53" s="99" t="s">
        <v>82</v>
      </c>
      <c r="AR53" s="100"/>
      <c r="AS53" s="101">
        <v>0</v>
      </c>
      <c r="AT53" s="102">
        <f t="shared" si="1"/>
        <v>0</v>
      </c>
      <c r="AU53" s="103">
        <f>'02NEU - Neuznatelné - Sta...'!P82</f>
        <v>0</v>
      </c>
      <c r="AV53" s="102">
        <f>'02NEU - Neuznatelné - Sta...'!J30</f>
        <v>0</v>
      </c>
      <c r="AW53" s="102">
        <f>'02NEU - Neuznatelné - Sta...'!J31</f>
        <v>0</v>
      </c>
      <c r="AX53" s="102">
        <f>'02NEU - Neuznatelné - Sta...'!J32</f>
        <v>0</v>
      </c>
      <c r="AY53" s="102">
        <f>'02NEU - Neuznatelné - Sta...'!J33</f>
        <v>0</v>
      </c>
      <c r="AZ53" s="102">
        <f>'02NEU - Neuznatelné - Sta...'!F30</f>
        <v>0</v>
      </c>
      <c r="BA53" s="102">
        <f>'02NEU - Neuznatelné - Sta...'!F31</f>
        <v>0</v>
      </c>
      <c r="BB53" s="102">
        <f>'02NEU - Neuznatelné - Sta...'!F32</f>
        <v>0</v>
      </c>
      <c r="BC53" s="102">
        <f>'02NEU - Neuznatelné - Sta...'!F33</f>
        <v>0</v>
      </c>
      <c r="BD53" s="104">
        <f>'02NEU - Neuznatelné - Sta...'!F34</f>
        <v>0</v>
      </c>
      <c r="BT53" s="105" t="s">
        <v>83</v>
      </c>
      <c r="BV53" s="105" t="s">
        <v>77</v>
      </c>
      <c r="BW53" s="105" t="s">
        <v>88</v>
      </c>
      <c r="BX53" s="105" t="s">
        <v>7</v>
      </c>
      <c r="CL53" s="105" t="s">
        <v>21</v>
      </c>
      <c r="CM53" s="105" t="s">
        <v>85</v>
      </c>
    </row>
    <row r="54" spans="1:91" s="5" customFormat="1" ht="31.5" customHeight="1">
      <c r="A54" s="95" t="s">
        <v>79</v>
      </c>
      <c r="B54" s="96"/>
      <c r="C54" s="97"/>
      <c r="D54" s="332" t="s">
        <v>89</v>
      </c>
      <c r="E54" s="332"/>
      <c r="F54" s="332"/>
      <c r="G54" s="332"/>
      <c r="H54" s="332"/>
      <c r="I54" s="98"/>
      <c r="J54" s="332" t="s">
        <v>90</v>
      </c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2"/>
      <c r="V54" s="332"/>
      <c r="W54" s="332"/>
      <c r="X54" s="332"/>
      <c r="Y54" s="332"/>
      <c r="Z54" s="332"/>
      <c r="AA54" s="332"/>
      <c r="AB54" s="332"/>
      <c r="AC54" s="332"/>
      <c r="AD54" s="332"/>
      <c r="AE54" s="332"/>
      <c r="AF54" s="332"/>
      <c r="AG54" s="330">
        <f>'03UZN - Uznatelné - Elekt...'!J27</f>
        <v>0</v>
      </c>
      <c r="AH54" s="331"/>
      <c r="AI54" s="331"/>
      <c r="AJ54" s="331"/>
      <c r="AK54" s="331"/>
      <c r="AL54" s="331"/>
      <c r="AM54" s="331"/>
      <c r="AN54" s="330">
        <f t="shared" si="0"/>
        <v>0</v>
      </c>
      <c r="AO54" s="331"/>
      <c r="AP54" s="331"/>
      <c r="AQ54" s="99" t="s">
        <v>82</v>
      </c>
      <c r="AR54" s="100"/>
      <c r="AS54" s="101">
        <v>0</v>
      </c>
      <c r="AT54" s="102">
        <f t="shared" si="1"/>
        <v>0</v>
      </c>
      <c r="AU54" s="103">
        <f>'03UZN - Uznatelné - Elekt...'!P85</f>
        <v>0</v>
      </c>
      <c r="AV54" s="102">
        <f>'03UZN - Uznatelné - Elekt...'!J30</f>
        <v>0</v>
      </c>
      <c r="AW54" s="102">
        <f>'03UZN - Uznatelné - Elekt...'!J31</f>
        <v>0</v>
      </c>
      <c r="AX54" s="102">
        <f>'03UZN - Uznatelné - Elekt...'!J32</f>
        <v>0</v>
      </c>
      <c r="AY54" s="102">
        <f>'03UZN - Uznatelné - Elekt...'!J33</f>
        <v>0</v>
      </c>
      <c r="AZ54" s="102">
        <f>'03UZN - Uznatelné - Elekt...'!F30</f>
        <v>0</v>
      </c>
      <c r="BA54" s="102">
        <f>'03UZN - Uznatelné - Elekt...'!F31</f>
        <v>0</v>
      </c>
      <c r="BB54" s="102">
        <f>'03UZN - Uznatelné - Elekt...'!F32</f>
        <v>0</v>
      </c>
      <c r="BC54" s="102">
        <f>'03UZN - Uznatelné - Elekt...'!F33</f>
        <v>0</v>
      </c>
      <c r="BD54" s="104">
        <f>'03UZN - Uznatelné - Elekt...'!F34</f>
        <v>0</v>
      </c>
      <c r="BT54" s="105" t="s">
        <v>83</v>
      </c>
      <c r="BV54" s="105" t="s">
        <v>77</v>
      </c>
      <c r="BW54" s="105" t="s">
        <v>91</v>
      </c>
      <c r="BX54" s="105" t="s">
        <v>7</v>
      </c>
      <c r="CL54" s="105" t="s">
        <v>21</v>
      </c>
      <c r="CM54" s="105" t="s">
        <v>85</v>
      </c>
    </row>
    <row r="55" spans="1:91" s="5" customFormat="1" ht="47.25" customHeight="1">
      <c r="A55" s="95" t="s">
        <v>79</v>
      </c>
      <c r="B55" s="96"/>
      <c r="C55" s="97"/>
      <c r="D55" s="332" t="s">
        <v>92</v>
      </c>
      <c r="E55" s="332"/>
      <c r="F55" s="332"/>
      <c r="G55" s="332"/>
      <c r="H55" s="332"/>
      <c r="I55" s="98"/>
      <c r="J55" s="332" t="s">
        <v>93</v>
      </c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32"/>
      <c r="V55" s="332"/>
      <c r="W55" s="332"/>
      <c r="X55" s="332"/>
      <c r="Y55" s="332"/>
      <c r="Z55" s="332"/>
      <c r="AA55" s="332"/>
      <c r="AB55" s="332"/>
      <c r="AC55" s="332"/>
      <c r="AD55" s="332"/>
      <c r="AE55" s="332"/>
      <c r="AF55" s="332"/>
      <c r="AG55" s="330">
        <f>'04NUZ - Neuznatelné - Ele...'!J27</f>
        <v>0</v>
      </c>
      <c r="AH55" s="331"/>
      <c r="AI55" s="331"/>
      <c r="AJ55" s="331"/>
      <c r="AK55" s="331"/>
      <c r="AL55" s="331"/>
      <c r="AM55" s="331"/>
      <c r="AN55" s="330">
        <f t="shared" si="0"/>
        <v>0</v>
      </c>
      <c r="AO55" s="331"/>
      <c r="AP55" s="331"/>
      <c r="AQ55" s="99" t="s">
        <v>82</v>
      </c>
      <c r="AR55" s="100"/>
      <c r="AS55" s="101">
        <v>0</v>
      </c>
      <c r="AT55" s="102">
        <f t="shared" si="1"/>
        <v>0</v>
      </c>
      <c r="AU55" s="103">
        <f>'04NUZ - Neuznatelné - Ele...'!P80</f>
        <v>0</v>
      </c>
      <c r="AV55" s="102">
        <f>'04NUZ - Neuznatelné - Ele...'!J30</f>
        <v>0</v>
      </c>
      <c r="AW55" s="102">
        <f>'04NUZ - Neuznatelné - Ele...'!J31</f>
        <v>0</v>
      </c>
      <c r="AX55" s="102">
        <f>'04NUZ - Neuznatelné - Ele...'!J32</f>
        <v>0</v>
      </c>
      <c r="AY55" s="102">
        <f>'04NUZ - Neuznatelné - Ele...'!J33</f>
        <v>0</v>
      </c>
      <c r="AZ55" s="102">
        <f>'04NUZ - Neuznatelné - Ele...'!F30</f>
        <v>0</v>
      </c>
      <c r="BA55" s="102">
        <f>'04NUZ - Neuznatelné - Ele...'!F31</f>
        <v>0</v>
      </c>
      <c r="BB55" s="102">
        <f>'04NUZ - Neuznatelné - Ele...'!F32</f>
        <v>0</v>
      </c>
      <c r="BC55" s="102">
        <f>'04NUZ - Neuznatelné - Ele...'!F33</f>
        <v>0</v>
      </c>
      <c r="BD55" s="104">
        <f>'04NUZ - Neuznatelné - Ele...'!F34</f>
        <v>0</v>
      </c>
      <c r="BT55" s="105" t="s">
        <v>83</v>
      </c>
      <c r="BV55" s="105" t="s">
        <v>77</v>
      </c>
      <c r="BW55" s="105" t="s">
        <v>94</v>
      </c>
      <c r="BX55" s="105" t="s">
        <v>7</v>
      </c>
      <c r="CL55" s="105" t="s">
        <v>21</v>
      </c>
      <c r="CM55" s="105" t="s">
        <v>85</v>
      </c>
    </row>
    <row r="56" spans="1:91" s="5" customFormat="1" ht="16.5" customHeight="1">
      <c r="A56" s="95" t="s">
        <v>79</v>
      </c>
      <c r="B56" s="96"/>
      <c r="C56" s="97"/>
      <c r="D56" s="332" t="s">
        <v>95</v>
      </c>
      <c r="E56" s="332"/>
      <c r="F56" s="332"/>
      <c r="G56" s="332"/>
      <c r="H56" s="332"/>
      <c r="I56" s="98"/>
      <c r="J56" s="332" t="s">
        <v>96</v>
      </c>
      <c r="K56" s="332"/>
      <c r="L56" s="332"/>
      <c r="M56" s="332"/>
      <c r="N56" s="332"/>
      <c r="O56" s="332"/>
      <c r="P56" s="332"/>
      <c r="Q56" s="332"/>
      <c r="R56" s="332"/>
      <c r="S56" s="332"/>
      <c r="T56" s="332"/>
      <c r="U56" s="332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30">
        <f>'05UZN - Uznatelné - Chlazení'!J27</f>
        <v>0</v>
      </c>
      <c r="AH56" s="331"/>
      <c r="AI56" s="331"/>
      <c r="AJ56" s="331"/>
      <c r="AK56" s="331"/>
      <c r="AL56" s="331"/>
      <c r="AM56" s="331"/>
      <c r="AN56" s="330">
        <f t="shared" si="0"/>
        <v>0</v>
      </c>
      <c r="AO56" s="331"/>
      <c r="AP56" s="331"/>
      <c r="AQ56" s="99" t="s">
        <v>82</v>
      </c>
      <c r="AR56" s="100"/>
      <c r="AS56" s="106">
        <v>0</v>
      </c>
      <c r="AT56" s="107">
        <f t="shared" si="1"/>
        <v>0</v>
      </c>
      <c r="AU56" s="108">
        <f>'05UZN - Uznatelné - Chlazení'!P78</f>
        <v>0</v>
      </c>
      <c r="AV56" s="107">
        <f>'05UZN - Uznatelné - Chlazení'!J30</f>
        <v>0</v>
      </c>
      <c r="AW56" s="107">
        <f>'05UZN - Uznatelné - Chlazení'!J31</f>
        <v>0</v>
      </c>
      <c r="AX56" s="107">
        <f>'05UZN - Uznatelné - Chlazení'!J32</f>
        <v>0</v>
      </c>
      <c r="AY56" s="107">
        <f>'05UZN - Uznatelné - Chlazení'!J33</f>
        <v>0</v>
      </c>
      <c r="AZ56" s="107">
        <f>'05UZN - Uznatelné - Chlazení'!F30</f>
        <v>0</v>
      </c>
      <c r="BA56" s="107">
        <f>'05UZN - Uznatelné - Chlazení'!F31</f>
        <v>0</v>
      </c>
      <c r="BB56" s="107">
        <f>'05UZN - Uznatelné - Chlazení'!F32</f>
        <v>0</v>
      </c>
      <c r="BC56" s="107">
        <f>'05UZN - Uznatelné - Chlazení'!F33</f>
        <v>0</v>
      </c>
      <c r="BD56" s="109">
        <f>'05UZN - Uznatelné - Chlazení'!F34</f>
        <v>0</v>
      </c>
      <c r="BT56" s="105" t="s">
        <v>83</v>
      </c>
      <c r="BV56" s="105" t="s">
        <v>77</v>
      </c>
      <c r="BW56" s="105" t="s">
        <v>97</v>
      </c>
      <c r="BX56" s="105" t="s">
        <v>7</v>
      </c>
      <c r="CL56" s="105" t="s">
        <v>21</v>
      </c>
      <c r="CM56" s="105" t="s">
        <v>85</v>
      </c>
    </row>
    <row r="57" spans="1:91" s="1" customFormat="1" ht="30" customHeight="1">
      <c r="B57" s="40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0"/>
    </row>
    <row r="58" spans="1:91" s="1" customFormat="1" ht="6.95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60"/>
    </row>
  </sheetData>
  <sheetProtection algorithmName="SHA-512" hashValue="lPz+4kVUUPP++amPQXRN8gj0DtVyoIPA5Y6dYCjX4n1f3ebQmjv2UYB0oIebK16UlxuiXSbe6Qqgx2IcSc+Sjg==" saltValue="ih9+La8cmdtIqSkFgv5yTTuRnaSYcdlXoJvIOAw9/senH4rwxmC77R93SfzWRr3j74jL4F7Dg0j0oNPvoMmkhQ==" spinCount="100000" sheet="1" objects="1" scenarios="1" formatColumns="0" formatRows="0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J52:AF52"/>
    <mergeCell ref="AN53:AP53"/>
    <mergeCell ref="AG53:AM53"/>
    <mergeCell ref="D53:H53"/>
    <mergeCell ref="J53:AF53"/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1UZN - Uznatelné - Stave...'!C2" display="/" xr:uid="{00000000-0004-0000-0000-000002000000}"/>
    <hyperlink ref="A53" location="'02NEU - Neuznatelné - Sta...'!C2" display="/" xr:uid="{00000000-0004-0000-0000-000003000000}"/>
    <hyperlink ref="A54" location="'03UZN - Uznatelné - Elekt...'!C2" display="/" xr:uid="{00000000-0004-0000-0000-000004000000}"/>
    <hyperlink ref="A55" location="'04NUZ - Neuznatelné - Ele...'!C2" display="/" xr:uid="{00000000-0004-0000-0000-000005000000}"/>
    <hyperlink ref="A56" location="'05UZN - Uznatelné - Chlazení'!C2" display="/" xr:uid="{00000000-0004-0000-0000-000006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718"/>
  <sheetViews>
    <sheetView showGridLines="0" workbookViewId="0">
      <pane ySplit="1" topLeftCell="A70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98</v>
      </c>
      <c r="G1" s="371" t="s">
        <v>99</v>
      </c>
      <c r="H1" s="371"/>
      <c r="I1" s="114"/>
      <c r="J1" s="113" t="s">
        <v>100</v>
      </c>
      <c r="K1" s="112" t="s">
        <v>101</v>
      </c>
      <c r="L1" s="113" t="s">
        <v>102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3" t="s">
        <v>84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103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2" t="str">
        <f>'Rekapitulace stavby'!K6</f>
        <v>Stavební úpravy č.p. 1154 Kostelec nad Orlicí</v>
      </c>
      <c r="F7" s="373"/>
      <c r="G7" s="373"/>
      <c r="H7" s="373"/>
      <c r="I7" s="116"/>
      <c r="J7" s="28"/>
      <c r="K7" s="30"/>
    </row>
    <row r="8" spans="1:70" s="1" customFormat="1" ht="15">
      <c r="B8" s="40"/>
      <c r="C8" s="41"/>
      <c r="D8" s="36" t="s">
        <v>104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4" t="s">
        <v>105</v>
      </c>
      <c r="F9" s="375"/>
      <c r="G9" s="375"/>
      <c r="H9" s="375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23. 9. 2018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37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39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3" t="s">
        <v>21</v>
      </c>
      <c r="F24" s="363"/>
      <c r="G24" s="363"/>
      <c r="H24" s="363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ROUND(J93,2)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ROUND(SUM(BE93:BE717), 2)</f>
        <v>0</v>
      </c>
      <c r="G30" s="41"/>
      <c r="H30" s="41"/>
      <c r="I30" s="130">
        <v>0.21</v>
      </c>
      <c r="J30" s="129">
        <f>ROUND(ROUND((SUM(BE93:BE717)),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ROUND(SUM(BF93:BF717), 2)</f>
        <v>0</v>
      </c>
      <c r="G31" s="41"/>
      <c r="H31" s="41"/>
      <c r="I31" s="130">
        <v>0.15</v>
      </c>
      <c r="J31" s="129">
        <f>ROUND(ROUND((SUM(BF93:BF717)),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ROUND(SUM(BG93:BG717),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ROUND(SUM(BH93:BH717),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ROUND(SUM(BI93:BI717),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2" t="str">
        <f>E7</f>
        <v>Stavební úpravy č.p. 1154 Kostelec nad Orlicí</v>
      </c>
      <c r="F45" s="373"/>
      <c r="G45" s="373"/>
      <c r="H45" s="373"/>
      <c r="I45" s="117"/>
      <c r="J45" s="41"/>
      <c r="K45" s="44"/>
    </row>
    <row r="46" spans="2:11" s="1" customFormat="1" ht="14.45" customHeight="1">
      <c r="B46" s="40"/>
      <c r="C46" s="36" t="s">
        <v>104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4" t="str">
        <f>E9</f>
        <v>01UZN - Uznatelné - Stavební úpravy č.p. 1154 Kostelec nad Orlicí</v>
      </c>
      <c r="F47" s="375"/>
      <c r="G47" s="375"/>
      <c r="H47" s="375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p.p.č. 1181/2, k. ú. Kostelec nad Orlicí</v>
      </c>
      <c r="G49" s="41"/>
      <c r="H49" s="41"/>
      <c r="I49" s="118" t="s">
        <v>25</v>
      </c>
      <c r="J49" s="119" t="str">
        <f>IF(J12="","",J12)</f>
        <v>23. 9. 2018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Město Kostelec nad Orlicí, Palackého náměstí 38</v>
      </c>
      <c r="G51" s="41"/>
      <c r="H51" s="41"/>
      <c r="I51" s="118" t="s">
        <v>34</v>
      </c>
      <c r="J51" s="363" t="str">
        <f>E21</f>
        <v>Ing. Jiří Urban, Dobrošov 66, 547 01 Náchod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107</v>
      </c>
      <c r="D54" s="131"/>
      <c r="E54" s="131"/>
      <c r="F54" s="131"/>
      <c r="G54" s="131"/>
      <c r="H54" s="131"/>
      <c r="I54" s="144"/>
      <c r="J54" s="145" t="s">
        <v>108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109</v>
      </c>
      <c r="D56" s="41"/>
      <c r="E56" s="41"/>
      <c r="F56" s="41"/>
      <c r="G56" s="41"/>
      <c r="H56" s="41"/>
      <c r="I56" s="117"/>
      <c r="J56" s="127">
        <f>J93</f>
        <v>0</v>
      </c>
      <c r="K56" s="44"/>
      <c r="AU56" s="23" t="s">
        <v>110</v>
      </c>
    </row>
    <row r="57" spans="2:47" s="7" customFormat="1" ht="24.95" customHeight="1">
      <c r="B57" s="148"/>
      <c r="C57" s="149"/>
      <c r="D57" s="150" t="s">
        <v>111</v>
      </c>
      <c r="E57" s="151"/>
      <c r="F57" s="151"/>
      <c r="G57" s="151"/>
      <c r="H57" s="151"/>
      <c r="I57" s="152"/>
      <c r="J57" s="153">
        <f>J94</f>
        <v>0</v>
      </c>
      <c r="K57" s="154"/>
    </row>
    <row r="58" spans="2:47" s="8" customFormat="1" ht="19.899999999999999" customHeight="1">
      <c r="B58" s="155"/>
      <c r="C58" s="156"/>
      <c r="D58" s="157" t="s">
        <v>112</v>
      </c>
      <c r="E58" s="158"/>
      <c r="F58" s="158"/>
      <c r="G58" s="158"/>
      <c r="H58" s="158"/>
      <c r="I58" s="159"/>
      <c r="J58" s="160">
        <f>J95</f>
        <v>0</v>
      </c>
      <c r="K58" s="161"/>
    </row>
    <row r="59" spans="2:47" s="8" customFormat="1" ht="19.899999999999999" customHeight="1">
      <c r="B59" s="155"/>
      <c r="C59" s="156"/>
      <c r="D59" s="157" t="s">
        <v>113</v>
      </c>
      <c r="E59" s="158"/>
      <c r="F59" s="158"/>
      <c r="G59" s="158"/>
      <c r="H59" s="158"/>
      <c r="I59" s="159"/>
      <c r="J59" s="160">
        <f>J122</f>
        <v>0</v>
      </c>
      <c r="K59" s="161"/>
    </row>
    <row r="60" spans="2:47" s="8" customFormat="1" ht="19.899999999999999" customHeight="1">
      <c r="B60" s="155"/>
      <c r="C60" s="156"/>
      <c r="D60" s="157" t="s">
        <v>114</v>
      </c>
      <c r="E60" s="158"/>
      <c r="F60" s="158"/>
      <c r="G60" s="158"/>
      <c r="H60" s="158"/>
      <c r="I60" s="159"/>
      <c r="J60" s="160">
        <f>J149</f>
        <v>0</v>
      </c>
      <c r="K60" s="161"/>
    </row>
    <row r="61" spans="2:47" s="8" customFormat="1" ht="19.899999999999999" customHeight="1">
      <c r="B61" s="155"/>
      <c r="C61" s="156"/>
      <c r="D61" s="157" t="s">
        <v>115</v>
      </c>
      <c r="E61" s="158"/>
      <c r="F61" s="158"/>
      <c r="G61" s="158"/>
      <c r="H61" s="158"/>
      <c r="I61" s="159"/>
      <c r="J61" s="160">
        <f>J172</f>
        <v>0</v>
      </c>
      <c r="K61" s="161"/>
    </row>
    <row r="62" spans="2:47" s="8" customFormat="1" ht="19.899999999999999" customHeight="1">
      <c r="B62" s="155"/>
      <c r="C62" s="156"/>
      <c r="D62" s="157" t="s">
        <v>116</v>
      </c>
      <c r="E62" s="158"/>
      <c r="F62" s="158"/>
      <c r="G62" s="158"/>
      <c r="H62" s="158"/>
      <c r="I62" s="159"/>
      <c r="J62" s="160">
        <f>J417</f>
        <v>0</v>
      </c>
      <c r="K62" s="161"/>
    </row>
    <row r="63" spans="2:47" s="8" customFormat="1" ht="19.899999999999999" customHeight="1">
      <c r="B63" s="155"/>
      <c r="C63" s="156"/>
      <c r="D63" s="157" t="s">
        <v>117</v>
      </c>
      <c r="E63" s="158"/>
      <c r="F63" s="158"/>
      <c r="G63" s="158"/>
      <c r="H63" s="158"/>
      <c r="I63" s="159"/>
      <c r="J63" s="160">
        <f>J626</f>
        <v>0</v>
      </c>
      <c r="K63" s="161"/>
    </row>
    <row r="64" spans="2:47" s="8" customFormat="1" ht="19.899999999999999" customHeight="1">
      <c r="B64" s="155"/>
      <c r="C64" s="156"/>
      <c r="D64" s="157" t="s">
        <v>118</v>
      </c>
      <c r="E64" s="158"/>
      <c r="F64" s="158"/>
      <c r="G64" s="158"/>
      <c r="H64" s="158"/>
      <c r="I64" s="159"/>
      <c r="J64" s="160">
        <f>J637</f>
        <v>0</v>
      </c>
      <c r="K64" s="161"/>
    </row>
    <row r="65" spans="2:12" s="7" customFormat="1" ht="24.95" customHeight="1">
      <c r="B65" s="148"/>
      <c r="C65" s="149"/>
      <c r="D65" s="150" t="s">
        <v>119</v>
      </c>
      <c r="E65" s="151"/>
      <c r="F65" s="151"/>
      <c r="G65" s="151"/>
      <c r="H65" s="151"/>
      <c r="I65" s="152"/>
      <c r="J65" s="153">
        <f>J639</f>
        <v>0</v>
      </c>
      <c r="K65" s="154"/>
    </row>
    <row r="66" spans="2:12" s="8" customFormat="1" ht="19.899999999999999" customHeight="1">
      <c r="B66" s="155"/>
      <c r="C66" s="156"/>
      <c r="D66" s="157" t="s">
        <v>120</v>
      </c>
      <c r="E66" s="158"/>
      <c r="F66" s="158"/>
      <c r="G66" s="158"/>
      <c r="H66" s="158"/>
      <c r="I66" s="159"/>
      <c r="J66" s="160">
        <f>J640</f>
        <v>0</v>
      </c>
      <c r="K66" s="161"/>
    </row>
    <row r="67" spans="2:12" s="8" customFormat="1" ht="19.899999999999999" customHeight="1">
      <c r="B67" s="155"/>
      <c r="C67" s="156"/>
      <c r="D67" s="157" t="s">
        <v>121</v>
      </c>
      <c r="E67" s="158"/>
      <c r="F67" s="158"/>
      <c r="G67" s="158"/>
      <c r="H67" s="158"/>
      <c r="I67" s="159"/>
      <c r="J67" s="160">
        <f>J645</f>
        <v>0</v>
      </c>
      <c r="K67" s="161"/>
    </row>
    <row r="68" spans="2:12" s="8" customFormat="1" ht="19.899999999999999" customHeight="1">
      <c r="B68" s="155"/>
      <c r="C68" s="156"/>
      <c r="D68" s="157" t="s">
        <v>122</v>
      </c>
      <c r="E68" s="158"/>
      <c r="F68" s="158"/>
      <c r="G68" s="158"/>
      <c r="H68" s="158"/>
      <c r="I68" s="159"/>
      <c r="J68" s="160">
        <f>J678</f>
        <v>0</v>
      </c>
      <c r="K68" s="161"/>
    </row>
    <row r="69" spans="2:12" s="8" customFormat="1" ht="19.899999999999999" customHeight="1">
      <c r="B69" s="155"/>
      <c r="C69" s="156"/>
      <c r="D69" s="157" t="s">
        <v>123</v>
      </c>
      <c r="E69" s="158"/>
      <c r="F69" s="158"/>
      <c r="G69" s="158"/>
      <c r="H69" s="158"/>
      <c r="I69" s="159"/>
      <c r="J69" s="160">
        <f>J681</f>
        <v>0</v>
      </c>
      <c r="K69" s="161"/>
    </row>
    <row r="70" spans="2:12" s="7" customFormat="1" ht="24.95" customHeight="1">
      <c r="B70" s="148"/>
      <c r="C70" s="149"/>
      <c r="D70" s="150" t="s">
        <v>124</v>
      </c>
      <c r="E70" s="151"/>
      <c r="F70" s="151"/>
      <c r="G70" s="151"/>
      <c r="H70" s="151"/>
      <c r="I70" s="152"/>
      <c r="J70" s="153">
        <f>J711</f>
        <v>0</v>
      </c>
      <c r="K70" s="154"/>
    </row>
    <row r="71" spans="2:12" s="8" customFormat="1" ht="19.899999999999999" customHeight="1">
      <c r="B71" s="155"/>
      <c r="C71" s="156"/>
      <c r="D71" s="157" t="s">
        <v>125</v>
      </c>
      <c r="E71" s="158"/>
      <c r="F71" s="158"/>
      <c r="G71" s="158"/>
      <c r="H71" s="158"/>
      <c r="I71" s="159"/>
      <c r="J71" s="160">
        <f>J712</f>
        <v>0</v>
      </c>
      <c r="K71" s="161"/>
    </row>
    <row r="72" spans="2:12" s="8" customFormat="1" ht="19.899999999999999" customHeight="1">
      <c r="B72" s="155"/>
      <c r="C72" s="156"/>
      <c r="D72" s="157" t="s">
        <v>126</v>
      </c>
      <c r="E72" s="158"/>
      <c r="F72" s="158"/>
      <c r="G72" s="158"/>
      <c r="H72" s="158"/>
      <c r="I72" s="159"/>
      <c r="J72" s="160">
        <f>J714</f>
        <v>0</v>
      </c>
      <c r="K72" s="161"/>
    </row>
    <row r="73" spans="2:12" s="8" customFormat="1" ht="19.899999999999999" customHeight="1">
      <c r="B73" s="155"/>
      <c r="C73" s="156"/>
      <c r="D73" s="157" t="s">
        <v>127</v>
      </c>
      <c r="E73" s="158"/>
      <c r="F73" s="158"/>
      <c r="G73" s="158"/>
      <c r="H73" s="158"/>
      <c r="I73" s="159"/>
      <c r="J73" s="160">
        <f>J716</f>
        <v>0</v>
      </c>
      <c r="K73" s="161"/>
    </row>
    <row r="74" spans="2:12" s="1" customFormat="1" ht="21.75" customHeight="1">
      <c r="B74" s="40"/>
      <c r="C74" s="41"/>
      <c r="D74" s="41"/>
      <c r="E74" s="41"/>
      <c r="F74" s="41"/>
      <c r="G74" s="41"/>
      <c r="H74" s="41"/>
      <c r="I74" s="117"/>
      <c r="J74" s="41"/>
      <c r="K74" s="44"/>
    </row>
    <row r="75" spans="2:12" s="1" customFormat="1" ht="6.95" customHeight="1">
      <c r="B75" s="55"/>
      <c r="C75" s="56"/>
      <c r="D75" s="56"/>
      <c r="E75" s="56"/>
      <c r="F75" s="56"/>
      <c r="G75" s="56"/>
      <c r="H75" s="56"/>
      <c r="I75" s="138"/>
      <c r="J75" s="56"/>
      <c r="K75" s="57"/>
    </row>
    <row r="79" spans="2:12" s="1" customFormat="1" ht="6.95" customHeight="1">
      <c r="B79" s="58"/>
      <c r="C79" s="59"/>
      <c r="D79" s="59"/>
      <c r="E79" s="59"/>
      <c r="F79" s="59"/>
      <c r="G79" s="59"/>
      <c r="H79" s="59"/>
      <c r="I79" s="141"/>
      <c r="J79" s="59"/>
      <c r="K79" s="59"/>
      <c r="L79" s="60"/>
    </row>
    <row r="80" spans="2:12" s="1" customFormat="1" ht="36.950000000000003" customHeight="1">
      <c r="B80" s="40"/>
      <c r="C80" s="61" t="s">
        <v>128</v>
      </c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14.45" customHeight="1">
      <c r="B82" s="40"/>
      <c r="C82" s="64" t="s">
        <v>18</v>
      </c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6.5" customHeight="1">
      <c r="B83" s="40"/>
      <c r="C83" s="62"/>
      <c r="D83" s="62"/>
      <c r="E83" s="368" t="str">
        <f>E7</f>
        <v>Stavební úpravy č.p. 1154 Kostelec nad Orlicí</v>
      </c>
      <c r="F83" s="369"/>
      <c r="G83" s="369"/>
      <c r="H83" s="369"/>
      <c r="I83" s="162"/>
      <c r="J83" s="62"/>
      <c r="K83" s="62"/>
      <c r="L83" s="60"/>
    </row>
    <row r="84" spans="2:65" s="1" customFormat="1" ht="14.45" customHeight="1">
      <c r="B84" s="40"/>
      <c r="C84" s="64" t="s">
        <v>104</v>
      </c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1" customFormat="1" ht="17.25" customHeight="1">
      <c r="B85" s="40"/>
      <c r="C85" s="62"/>
      <c r="D85" s="62"/>
      <c r="E85" s="335" t="str">
        <f>E9</f>
        <v>01UZN - Uznatelné - Stavební úpravy č.p. 1154 Kostelec nad Orlicí</v>
      </c>
      <c r="F85" s="370"/>
      <c r="G85" s="370"/>
      <c r="H85" s="370"/>
      <c r="I85" s="162"/>
      <c r="J85" s="62"/>
      <c r="K85" s="62"/>
      <c r="L85" s="60"/>
    </row>
    <row r="86" spans="2:65" s="1" customFormat="1" ht="6.95" customHeight="1">
      <c r="B86" s="40"/>
      <c r="C86" s="62"/>
      <c r="D86" s="62"/>
      <c r="E86" s="62"/>
      <c r="F86" s="62"/>
      <c r="G86" s="62"/>
      <c r="H86" s="62"/>
      <c r="I86" s="162"/>
      <c r="J86" s="62"/>
      <c r="K86" s="62"/>
      <c r="L86" s="60"/>
    </row>
    <row r="87" spans="2:65" s="1" customFormat="1" ht="18" customHeight="1">
      <c r="B87" s="40"/>
      <c r="C87" s="64" t="s">
        <v>23</v>
      </c>
      <c r="D87" s="62"/>
      <c r="E87" s="62"/>
      <c r="F87" s="163" t="str">
        <f>F12</f>
        <v>p.p.č. 1181/2, k. ú. Kostelec nad Orlicí</v>
      </c>
      <c r="G87" s="62"/>
      <c r="H87" s="62"/>
      <c r="I87" s="164" t="s">
        <v>25</v>
      </c>
      <c r="J87" s="72" t="str">
        <f>IF(J12="","",J12)</f>
        <v>23. 9. 2018</v>
      </c>
      <c r="K87" s="62"/>
      <c r="L87" s="60"/>
    </row>
    <row r="88" spans="2:65" s="1" customFormat="1" ht="6.95" customHeight="1">
      <c r="B88" s="40"/>
      <c r="C88" s="62"/>
      <c r="D88" s="62"/>
      <c r="E88" s="62"/>
      <c r="F88" s="62"/>
      <c r="G88" s="62"/>
      <c r="H88" s="62"/>
      <c r="I88" s="162"/>
      <c r="J88" s="62"/>
      <c r="K88" s="62"/>
      <c r="L88" s="60"/>
    </row>
    <row r="89" spans="2:65" s="1" customFormat="1" ht="15">
      <c r="B89" s="40"/>
      <c r="C89" s="64" t="s">
        <v>27</v>
      </c>
      <c r="D89" s="62"/>
      <c r="E89" s="62"/>
      <c r="F89" s="163" t="str">
        <f>E15</f>
        <v>Město Kostelec nad Orlicí, Palackého náměstí 38</v>
      </c>
      <c r="G89" s="62"/>
      <c r="H89" s="62"/>
      <c r="I89" s="164" t="s">
        <v>34</v>
      </c>
      <c r="J89" s="163" t="str">
        <f>E21</f>
        <v>Ing. Jiří Urban, Dobrošov 66, 547 01 Náchod</v>
      </c>
      <c r="K89" s="62"/>
      <c r="L89" s="60"/>
    </row>
    <row r="90" spans="2:65" s="1" customFormat="1" ht="14.45" customHeight="1">
      <c r="B90" s="40"/>
      <c r="C90" s="64" t="s">
        <v>32</v>
      </c>
      <c r="D90" s="62"/>
      <c r="E90" s="62"/>
      <c r="F90" s="163" t="str">
        <f>IF(E18="","",E18)</f>
        <v/>
      </c>
      <c r="G90" s="62"/>
      <c r="H90" s="62"/>
      <c r="I90" s="162"/>
      <c r="J90" s="62"/>
      <c r="K90" s="62"/>
      <c r="L90" s="60"/>
    </row>
    <row r="91" spans="2:65" s="1" customFormat="1" ht="10.35" customHeight="1">
      <c r="B91" s="40"/>
      <c r="C91" s="62"/>
      <c r="D91" s="62"/>
      <c r="E91" s="62"/>
      <c r="F91" s="62"/>
      <c r="G91" s="62"/>
      <c r="H91" s="62"/>
      <c r="I91" s="162"/>
      <c r="J91" s="62"/>
      <c r="K91" s="62"/>
      <c r="L91" s="60"/>
    </row>
    <row r="92" spans="2:65" s="9" customFormat="1" ht="29.25" customHeight="1">
      <c r="B92" s="165"/>
      <c r="C92" s="166" t="s">
        <v>129</v>
      </c>
      <c r="D92" s="167" t="s">
        <v>60</v>
      </c>
      <c r="E92" s="167" t="s">
        <v>56</v>
      </c>
      <c r="F92" s="167" t="s">
        <v>130</v>
      </c>
      <c r="G92" s="167" t="s">
        <v>131</v>
      </c>
      <c r="H92" s="167" t="s">
        <v>132</v>
      </c>
      <c r="I92" s="168" t="s">
        <v>133</v>
      </c>
      <c r="J92" s="167" t="s">
        <v>108</v>
      </c>
      <c r="K92" s="169" t="s">
        <v>134</v>
      </c>
      <c r="L92" s="170"/>
      <c r="M92" s="80" t="s">
        <v>135</v>
      </c>
      <c r="N92" s="81" t="s">
        <v>45</v>
      </c>
      <c r="O92" s="81" t="s">
        <v>136</v>
      </c>
      <c r="P92" s="81" t="s">
        <v>137</v>
      </c>
      <c r="Q92" s="81" t="s">
        <v>138</v>
      </c>
      <c r="R92" s="81" t="s">
        <v>139</v>
      </c>
      <c r="S92" s="81" t="s">
        <v>140</v>
      </c>
      <c r="T92" s="82" t="s">
        <v>141</v>
      </c>
    </row>
    <row r="93" spans="2:65" s="1" customFormat="1" ht="29.25" customHeight="1">
      <c r="B93" s="40"/>
      <c r="C93" s="86" t="s">
        <v>109</v>
      </c>
      <c r="D93" s="62"/>
      <c r="E93" s="62"/>
      <c r="F93" s="62"/>
      <c r="G93" s="62"/>
      <c r="H93" s="62"/>
      <c r="I93" s="162"/>
      <c r="J93" s="171">
        <f>BK93</f>
        <v>0</v>
      </c>
      <c r="K93" s="62"/>
      <c r="L93" s="60"/>
      <c r="M93" s="83"/>
      <c r="N93" s="84"/>
      <c r="O93" s="84"/>
      <c r="P93" s="172">
        <f>P94+P639+P711</f>
        <v>0</v>
      </c>
      <c r="Q93" s="84"/>
      <c r="R93" s="172">
        <f>R94+R639+R711</f>
        <v>38.551915520000001</v>
      </c>
      <c r="S93" s="84"/>
      <c r="T93" s="173">
        <f>T94+T639+T711</f>
        <v>11.6747765</v>
      </c>
      <c r="AT93" s="23" t="s">
        <v>74</v>
      </c>
      <c r="AU93" s="23" t="s">
        <v>110</v>
      </c>
      <c r="BK93" s="174">
        <f>BK94+BK639+BK711</f>
        <v>0</v>
      </c>
    </row>
    <row r="94" spans="2:65" s="10" customFormat="1" ht="37.35" customHeight="1">
      <c r="B94" s="175"/>
      <c r="C94" s="176"/>
      <c r="D94" s="177" t="s">
        <v>74</v>
      </c>
      <c r="E94" s="178" t="s">
        <v>142</v>
      </c>
      <c r="F94" s="178" t="s">
        <v>143</v>
      </c>
      <c r="G94" s="176"/>
      <c r="H94" s="176"/>
      <c r="I94" s="179"/>
      <c r="J94" s="180">
        <f>BK94</f>
        <v>0</v>
      </c>
      <c r="K94" s="176"/>
      <c r="L94" s="181"/>
      <c r="M94" s="182"/>
      <c r="N94" s="183"/>
      <c r="O94" s="183"/>
      <c r="P94" s="184">
        <f>P95+P122+P149+P172+P417+P626+P637</f>
        <v>0</v>
      </c>
      <c r="Q94" s="183"/>
      <c r="R94" s="184">
        <f>R95+R122+R149+R172+R417+R626+R637</f>
        <v>36.219272420000003</v>
      </c>
      <c r="S94" s="183"/>
      <c r="T94" s="185">
        <f>T95+T122+T149+T172+T417+T626+T637</f>
        <v>10.824730000000001</v>
      </c>
      <c r="AR94" s="186" t="s">
        <v>83</v>
      </c>
      <c r="AT94" s="187" t="s">
        <v>74</v>
      </c>
      <c r="AU94" s="187" t="s">
        <v>75</v>
      </c>
      <c r="AY94" s="186" t="s">
        <v>144</v>
      </c>
      <c r="BK94" s="188">
        <f>BK95+BK122+BK149+BK172+BK417+BK626+BK637</f>
        <v>0</v>
      </c>
    </row>
    <row r="95" spans="2:65" s="10" customFormat="1" ht="19.899999999999999" customHeight="1">
      <c r="B95" s="175"/>
      <c r="C95" s="176"/>
      <c r="D95" s="177" t="s">
        <v>74</v>
      </c>
      <c r="E95" s="189" t="s">
        <v>83</v>
      </c>
      <c r="F95" s="189" t="s">
        <v>145</v>
      </c>
      <c r="G95" s="176"/>
      <c r="H95" s="176"/>
      <c r="I95" s="179"/>
      <c r="J95" s="190">
        <f>BK95</f>
        <v>0</v>
      </c>
      <c r="K95" s="176"/>
      <c r="L95" s="181"/>
      <c r="M95" s="182"/>
      <c r="N95" s="183"/>
      <c r="O95" s="183"/>
      <c r="P95" s="184">
        <f>SUM(P96:P121)</f>
        <v>0</v>
      </c>
      <c r="Q95" s="183"/>
      <c r="R95" s="184">
        <f>SUM(R96:R121)</f>
        <v>7.9500000000000003E-4</v>
      </c>
      <c r="S95" s="183"/>
      <c r="T95" s="185">
        <f>SUM(T96:T121)</f>
        <v>3.0749999999999997</v>
      </c>
      <c r="AR95" s="186" t="s">
        <v>83</v>
      </c>
      <c r="AT95" s="187" t="s">
        <v>74</v>
      </c>
      <c r="AU95" s="187" t="s">
        <v>83</v>
      </c>
      <c r="AY95" s="186" t="s">
        <v>144</v>
      </c>
      <c r="BK95" s="188">
        <f>SUM(BK96:BK121)</f>
        <v>0</v>
      </c>
    </row>
    <row r="96" spans="2:65" s="1" customFormat="1" ht="25.5" customHeight="1">
      <c r="B96" s="40"/>
      <c r="C96" s="191" t="s">
        <v>83</v>
      </c>
      <c r="D96" s="191" t="s">
        <v>146</v>
      </c>
      <c r="E96" s="192" t="s">
        <v>147</v>
      </c>
      <c r="F96" s="193" t="s">
        <v>148</v>
      </c>
      <c r="G96" s="194" t="s">
        <v>149</v>
      </c>
      <c r="H96" s="195">
        <v>32.53</v>
      </c>
      <c r="I96" s="196"/>
      <c r="J96" s="197">
        <f>ROUND(I96*H96,2)</f>
        <v>0</v>
      </c>
      <c r="K96" s="193" t="s">
        <v>150</v>
      </c>
      <c r="L96" s="60"/>
      <c r="M96" s="198" t="s">
        <v>21</v>
      </c>
      <c r="N96" s="199" t="s">
        <v>46</v>
      </c>
      <c r="O96" s="41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151</v>
      </c>
      <c r="AT96" s="23" t="s">
        <v>146</v>
      </c>
      <c r="AU96" s="23" t="s">
        <v>85</v>
      </c>
      <c r="AY96" s="23" t="s">
        <v>144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83</v>
      </c>
      <c r="BK96" s="202">
        <f>ROUND(I96*H96,2)</f>
        <v>0</v>
      </c>
      <c r="BL96" s="23" t="s">
        <v>151</v>
      </c>
      <c r="BM96" s="23" t="s">
        <v>152</v>
      </c>
    </row>
    <row r="97" spans="2:65" s="11" customFormat="1">
      <c r="B97" s="203"/>
      <c r="C97" s="204"/>
      <c r="D97" s="205" t="s">
        <v>153</v>
      </c>
      <c r="E97" s="206" t="s">
        <v>21</v>
      </c>
      <c r="F97" s="207" t="s">
        <v>154</v>
      </c>
      <c r="G97" s="204"/>
      <c r="H97" s="206" t="s">
        <v>21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153</v>
      </c>
      <c r="AU97" s="213" t="s">
        <v>85</v>
      </c>
      <c r="AV97" s="11" t="s">
        <v>83</v>
      </c>
      <c r="AW97" s="11" t="s">
        <v>38</v>
      </c>
      <c r="AX97" s="11" t="s">
        <v>75</v>
      </c>
      <c r="AY97" s="213" t="s">
        <v>144</v>
      </c>
    </row>
    <row r="98" spans="2:65" s="12" customFormat="1">
      <c r="B98" s="214"/>
      <c r="C98" s="215"/>
      <c r="D98" s="205" t="s">
        <v>153</v>
      </c>
      <c r="E98" s="216" t="s">
        <v>21</v>
      </c>
      <c r="F98" s="217" t="s">
        <v>155</v>
      </c>
      <c r="G98" s="215"/>
      <c r="H98" s="218">
        <v>32.53</v>
      </c>
      <c r="I98" s="219"/>
      <c r="J98" s="215"/>
      <c r="K98" s="215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153</v>
      </c>
      <c r="AU98" s="224" t="s">
        <v>85</v>
      </c>
      <c r="AV98" s="12" t="s">
        <v>85</v>
      </c>
      <c r="AW98" s="12" t="s">
        <v>38</v>
      </c>
      <c r="AX98" s="12" t="s">
        <v>83</v>
      </c>
      <c r="AY98" s="224" t="s">
        <v>144</v>
      </c>
    </row>
    <row r="99" spans="2:65" s="1" customFormat="1" ht="16.5" customHeight="1">
      <c r="B99" s="40"/>
      <c r="C99" s="191" t="s">
        <v>85</v>
      </c>
      <c r="D99" s="191" t="s">
        <v>146</v>
      </c>
      <c r="E99" s="192" t="s">
        <v>156</v>
      </c>
      <c r="F99" s="193" t="s">
        <v>157</v>
      </c>
      <c r="G99" s="194" t="s">
        <v>149</v>
      </c>
      <c r="H99" s="195">
        <v>46.8</v>
      </c>
      <c r="I99" s="196"/>
      <c r="J99" s="197">
        <f>ROUND(I99*H99,2)</f>
        <v>0</v>
      </c>
      <c r="K99" s="193" t="s">
        <v>150</v>
      </c>
      <c r="L99" s="60"/>
      <c r="M99" s="198" t="s">
        <v>21</v>
      </c>
      <c r="N99" s="199" t="s">
        <v>46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151</v>
      </c>
      <c r="AT99" s="23" t="s">
        <v>146</v>
      </c>
      <c r="AU99" s="23" t="s">
        <v>85</v>
      </c>
      <c r="AY99" s="23" t="s">
        <v>144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83</v>
      </c>
      <c r="BK99" s="202">
        <f>ROUND(I99*H99,2)</f>
        <v>0</v>
      </c>
      <c r="BL99" s="23" t="s">
        <v>151</v>
      </c>
      <c r="BM99" s="23" t="s">
        <v>158</v>
      </c>
    </row>
    <row r="100" spans="2:65" s="12" customFormat="1">
      <c r="B100" s="214"/>
      <c r="C100" s="215"/>
      <c r="D100" s="205" t="s">
        <v>153</v>
      </c>
      <c r="E100" s="216" t="s">
        <v>21</v>
      </c>
      <c r="F100" s="217" t="s">
        <v>159</v>
      </c>
      <c r="G100" s="215"/>
      <c r="H100" s="218">
        <v>46.8</v>
      </c>
      <c r="I100" s="219"/>
      <c r="J100" s="215"/>
      <c r="K100" s="215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153</v>
      </c>
      <c r="AU100" s="224" t="s">
        <v>85</v>
      </c>
      <c r="AV100" s="12" t="s">
        <v>85</v>
      </c>
      <c r="AW100" s="12" t="s">
        <v>38</v>
      </c>
      <c r="AX100" s="12" t="s">
        <v>83</v>
      </c>
      <c r="AY100" s="224" t="s">
        <v>144</v>
      </c>
    </row>
    <row r="101" spans="2:65" s="1" customFormat="1" ht="16.5" customHeight="1">
      <c r="B101" s="40"/>
      <c r="C101" s="191" t="s">
        <v>160</v>
      </c>
      <c r="D101" s="191" t="s">
        <v>146</v>
      </c>
      <c r="E101" s="192" t="s">
        <v>161</v>
      </c>
      <c r="F101" s="193" t="s">
        <v>162</v>
      </c>
      <c r="G101" s="194" t="s">
        <v>163</v>
      </c>
      <c r="H101" s="195">
        <v>15</v>
      </c>
      <c r="I101" s="196"/>
      <c r="J101" s="197">
        <f>ROUND(I101*H101,2)</f>
        <v>0</v>
      </c>
      <c r="K101" s="193" t="s">
        <v>150</v>
      </c>
      <c r="L101" s="60"/>
      <c r="M101" s="198" t="s">
        <v>21</v>
      </c>
      <c r="N101" s="199" t="s">
        <v>46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0.20499999999999999</v>
      </c>
      <c r="T101" s="201">
        <f>S101*H101</f>
        <v>3.0749999999999997</v>
      </c>
      <c r="AR101" s="23" t="s">
        <v>151</v>
      </c>
      <c r="AT101" s="23" t="s">
        <v>146</v>
      </c>
      <c r="AU101" s="23" t="s">
        <v>85</v>
      </c>
      <c r="AY101" s="23" t="s">
        <v>144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83</v>
      </c>
      <c r="BK101" s="202">
        <f>ROUND(I101*H101,2)</f>
        <v>0</v>
      </c>
      <c r="BL101" s="23" t="s">
        <v>151</v>
      </c>
      <c r="BM101" s="23" t="s">
        <v>164</v>
      </c>
    </row>
    <row r="102" spans="2:65" s="1" customFormat="1" ht="25.5" customHeight="1">
      <c r="B102" s="40"/>
      <c r="C102" s="191" t="s">
        <v>151</v>
      </c>
      <c r="D102" s="191" t="s">
        <v>146</v>
      </c>
      <c r="E102" s="192" t="s">
        <v>165</v>
      </c>
      <c r="F102" s="193" t="s">
        <v>166</v>
      </c>
      <c r="G102" s="194" t="s">
        <v>167</v>
      </c>
      <c r="H102" s="195">
        <v>50.76</v>
      </c>
      <c r="I102" s="196"/>
      <c r="J102" s="197">
        <f>ROUND(I102*H102,2)</f>
        <v>0</v>
      </c>
      <c r="K102" s="193" t="s">
        <v>150</v>
      </c>
      <c r="L102" s="60"/>
      <c r="M102" s="198" t="s">
        <v>21</v>
      </c>
      <c r="N102" s="199" t="s">
        <v>46</v>
      </c>
      <c r="O102" s="41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151</v>
      </c>
      <c r="AT102" s="23" t="s">
        <v>146</v>
      </c>
      <c r="AU102" s="23" t="s">
        <v>85</v>
      </c>
      <c r="AY102" s="23" t="s">
        <v>144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83</v>
      </c>
      <c r="BK102" s="202">
        <f>ROUND(I102*H102,2)</f>
        <v>0</v>
      </c>
      <c r="BL102" s="23" t="s">
        <v>151</v>
      </c>
      <c r="BM102" s="23" t="s">
        <v>168</v>
      </c>
    </row>
    <row r="103" spans="2:65" s="12" customFormat="1">
      <c r="B103" s="214"/>
      <c r="C103" s="215"/>
      <c r="D103" s="205" t="s">
        <v>153</v>
      </c>
      <c r="E103" s="216" t="s">
        <v>21</v>
      </c>
      <c r="F103" s="217" t="s">
        <v>169</v>
      </c>
      <c r="G103" s="215"/>
      <c r="H103" s="218">
        <v>50.76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153</v>
      </c>
      <c r="AU103" s="224" t="s">
        <v>85</v>
      </c>
      <c r="AV103" s="12" t="s">
        <v>85</v>
      </c>
      <c r="AW103" s="12" t="s">
        <v>38</v>
      </c>
      <c r="AX103" s="12" t="s">
        <v>83</v>
      </c>
      <c r="AY103" s="224" t="s">
        <v>144</v>
      </c>
    </row>
    <row r="104" spans="2:65" s="1" customFormat="1" ht="25.5" customHeight="1">
      <c r="B104" s="40"/>
      <c r="C104" s="191" t="s">
        <v>170</v>
      </c>
      <c r="D104" s="191" t="s">
        <v>146</v>
      </c>
      <c r="E104" s="192" t="s">
        <v>171</v>
      </c>
      <c r="F104" s="193" t="s">
        <v>172</v>
      </c>
      <c r="G104" s="194" t="s">
        <v>167</v>
      </c>
      <c r="H104" s="195">
        <v>50.76</v>
      </c>
      <c r="I104" s="196"/>
      <c r="J104" s="197">
        <f>ROUND(I104*H104,2)</f>
        <v>0</v>
      </c>
      <c r="K104" s="193" t="s">
        <v>150</v>
      </c>
      <c r="L104" s="60"/>
      <c r="M104" s="198" t="s">
        <v>21</v>
      </c>
      <c r="N104" s="199" t="s">
        <v>46</v>
      </c>
      <c r="O104" s="41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151</v>
      </c>
      <c r="AT104" s="23" t="s">
        <v>146</v>
      </c>
      <c r="AU104" s="23" t="s">
        <v>85</v>
      </c>
      <c r="AY104" s="23" t="s">
        <v>144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83</v>
      </c>
      <c r="BK104" s="202">
        <f>ROUND(I104*H104,2)</f>
        <v>0</v>
      </c>
      <c r="BL104" s="23" t="s">
        <v>151</v>
      </c>
      <c r="BM104" s="23" t="s">
        <v>173</v>
      </c>
    </row>
    <row r="105" spans="2:65" s="1" customFormat="1" ht="25.5" customHeight="1">
      <c r="B105" s="40"/>
      <c r="C105" s="191" t="s">
        <v>174</v>
      </c>
      <c r="D105" s="191" t="s">
        <v>146</v>
      </c>
      <c r="E105" s="192" t="s">
        <v>175</v>
      </c>
      <c r="F105" s="193" t="s">
        <v>176</v>
      </c>
      <c r="G105" s="194" t="s">
        <v>167</v>
      </c>
      <c r="H105" s="195">
        <v>50.76</v>
      </c>
      <c r="I105" s="196"/>
      <c r="J105" s="197">
        <f>ROUND(I105*H105,2)</f>
        <v>0</v>
      </c>
      <c r="K105" s="193" t="s">
        <v>150</v>
      </c>
      <c r="L105" s="60"/>
      <c r="M105" s="198" t="s">
        <v>21</v>
      </c>
      <c r="N105" s="199" t="s">
        <v>46</v>
      </c>
      <c r="O105" s="41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3" t="s">
        <v>151</v>
      </c>
      <c r="AT105" s="23" t="s">
        <v>146</v>
      </c>
      <c r="AU105" s="23" t="s">
        <v>85</v>
      </c>
      <c r="AY105" s="23" t="s">
        <v>144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83</v>
      </c>
      <c r="BK105" s="202">
        <f>ROUND(I105*H105,2)</f>
        <v>0</v>
      </c>
      <c r="BL105" s="23" t="s">
        <v>151</v>
      </c>
      <c r="BM105" s="23" t="s">
        <v>177</v>
      </c>
    </row>
    <row r="106" spans="2:65" s="1" customFormat="1" ht="25.5" customHeight="1">
      <c r="B106" s="40"/>
      <c r="C106" s="191" t="s">
        <v>178</v>
      </c>
      <c r="D106" s="191" t="s">
        <v>146</v>
      </c>
      <c r="E106" s="192" t="s">
        <v>179</v>
      </c>
      <c r="F106" s="193" t="s">
        <v>180</v>
      </c>
      <c r="G106" s="194" t="s">
        <v>167</v>
      </c>
      <c r="H106" s="195">
        <v>13.16</v>
      </c>
      <c r="I106" s="196"/>
      <c r="J106" s="197">
        <f>ROUND(I106*H106,2)</f>
        <v>0</v>
      </c>
      <c r="K106" s="193" t="s">
        <v>150</v>
      </c>
      <c r="L106" s="60"/>
      <c r="M106" s="198" t="s">
        <v>21</v>
      </c>
      <c r="N106" s="199" t="s">
        <v>46</v>
      </c>
      <c r="O106" s="41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3" t="s">
        <v>151</v>
      </c>
      <c r="AT106" s="23" t="s">
        <v>146</v>
      </c>
      <c r="AU106" s="23" t="s">
        <v>85</v>
      </c>
      <c r="AY106" s="23" t="s">
        <v>144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3" t="s">
        <v>83</v>
      </c>
      <c r="BK106" s="202">
        <f>ROUND(I106*H106,2)</f>
        <v>0</v>
      </c>
      <c r="BL106" s="23" t="s">
        <v>151</v>
      </c>
      <c r="BM106" s="23" t="s">
        <v>181</v>
      </c>
    </row>
    <row r="107" spans="2:65" s="11" customFormat="1">
      <c r="B107" s="203"/>
      <c r="C107" s="204"/>
      <c r="D107" s="205" t="s">
        <v>153</v>
      </c>
      <c r="E107" s="206" t="s">
        <v>21</v>
      </c>
      <c r="F107" s="207" t="s">
        <v>182</v>
      </c>
      <c r="G107" s="204"/>
      <c r="H107" s="206" t="s">
        <v>21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153</v>
      </c>
      <c r="AU107" s="213" t="s">
        <v>85</v>
      </c>
      <c r="AV107" s="11" t="s">
        <v>83</v>
      </c>
      <c r="AW107" s="11" t="s">
        <v>38</v>
      </c>
      <c r="AX107" s="11" t="s">
        <v>75</v>
      </c>
      <c r="AY107" s="213" t="s">
        <v>144</v>
      </c>
    </row>
    <row r="108" spans="2:65" s="12" customFormat="1">
      <c r="B108" s="214"/>
      <c r="C108" s="215"/>
      <c r="D108" s="205" t="s">
        <v>153</v>
      </c>
      <c r="E108" s="216" t="s">
        <v>21</v>
      </c>
      <c r="F108" s="217" t="s">
        <v>183</v>
      </c>
      <c r="G108" s="215"/>
      <c r="H108" s="218">
        <v>13.16</v>
      </c>
      <c r="I108" s="219"/>
      <c r="J108" s="215"/>
      <c r="K108" s="215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153</v>
      </c>
      <c r="AU108" s="224" t="s">
        <v>85</v>
      </c>
      <c r="AV108" s="12" t="s">
        <v>85</v>
      </c>
      <c r="AW108" s="12" t="s">
        <v>38</v>
      </c>
      <c r="AX108" s="12" t="s">
        <v>83</v>
      </c>
      <c r="AY108" s="224" t="s">
        <v>144</v>
      </c>
    </row>
    <row r="109" spans="2:65" s="1" customFormat="1" ht="25.5" customHeight="1">
      <c r="B109" s="40"/>
      <c r="C109" s="191" t="s">
        <v>184</v>
      </c>
      <c r="D109" s="191" t="s">
        <v>146</v>
      </c>
      <c r="E109" s="192" t="s">
        <v>185</v>
      </c>
      <c r="F109" s="193" t="s">
        <v>186</v>
      </c>
      <c r="G109" s="194" t="s">
        <v>167</v>
      </c>
      <c r="H109" s="195">
        <v>184.24</v>
      </c>
      <c r="I109" s="196"/>
      <c r="J109" s="197">
        <f>ROUND(I109*H109,2)</f>
        <v>0</v>
      </c>
      <c r="K109" s="193" t="s">
        <v>150</v>
      </c>
      <c r="L109" s="60"/>
      <c r="M109" s="198" t="s">
        <v>21</v>
      </c>
      <c r="N109" s="199" t="s">
        <v>46</v>
      </c>
      <c r="O109" s="41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3" t="s">
        <v>151</v>
      </c>
      <c r="AT109" s="23" t="s">
        <v>146</v>
      </c>
      <c r="AU109" s="23" t="s">
        <v>85</v>
      </c>
      <c r="AY109" s="23" t="s">
        <v>144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83</v>
      </c>
      <c r="BK109" s="202">
        <f>ROUND(I109*H109,2)</f>
        <v>0</v>
      </c>
      <c r="BL109" s="23" t="s">
        <v>151</v>
      </c>
      <c r="BM109" s="23" t="s">
        <v>187</v>
      </c>
    </row>
    <row r="110" spans="2:65" s="12" customFormat="1">
      <c r="B110" s="214"/>
      <c r="C110" s="215"/>
      <c r="D110" s="205" t="s">
        <v>153</v>
      </c>
      <c r="E110" s="215"/>
      <c r="F110" s="217" t="s">
        <v>188</v>
      </c>
      <c r="G110" s="215"/>
      <c r="H110" s="218">
        <v>184.24</v>
      </c>
      <c r="I110" s="219"/>
      <c r="J110" s="215"/>
      <c r="K110" s="215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153</v>
      </c>
      <c r="AU110" s="224" t="s">
        <v>85</v>
      </c>
      <c r="AV110" s="12" t="s">
        <v>85</v>
      </c>
      <c r="AW110" s="12" t="s">
        <v>6</v>
      </c>
      <c r="AX110" s="12" t="s">
        <v>83</v>
      </c>
      <c r="AY110" s="224" t="s">
        <v>144</v>
      </c>
    </row>
    <row r="111" spans="2:65" s="1" customFormat="1" ht="16.5" customHeight="1">
      <c r="B111" s="40"/>
      <c r="C111" s="191" t="s">
        <v>189</v>
      </c>
      <c r="D111" s="191" t="s">
        <v>146</v>
      </c>
      <c r="E111" s="192" t="s">
        <v>190</v>
      </c>
      <c r="F111" s="193" t="s">
        <v>191</v>
      </c>
      <c r="G111" s="194" t="s">
        <v>167</v>
      </c>
      <c r="H111" s="195">
        <v>13.16</v>
      </c>
      <c r="I111" s="196"/>
      <c r="J111" s="197">
        <f>ROUND(I111*H111,2)</f>
        <v>0</v>
      </c>
      <c r="K111" s="193" t="s">
        <v>150</v>
      </c>
      <c r="L111" s="60"/>
      <c r="M111" s="198" t="s">
        <v>21</v>
      </c>
      <c r="N111" s="199" t="s">
        <v>46</v>
      </c>
      <c r="O111" s="41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3" t="s">
        <v>151</v>
      </c>
      <c r="AT111" s="23" t="s">
        <v>146</v>
      </c>
      <c r="AU111" s="23" t="s">
        <v>85</v>
      </c>
      <c r="AY111" s="23" t="s">
        <v>144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83</v>
      </c>
      <c r="BK111" s="202">
        <f>ROUND(I111*H111,2)</f>
        <v>0</v>
      </c>
      <c r="BL111" s="23" t="s">
        <v>151</v>
      </c>
      <c r="BM111" s="23" t="s">
        <v>192</v>
      </c>
    </row>
    <row r="112" spans="2:65" s="1" customFormat="1" ht="25.5" customHeight="1">
      <c r="B112" s="40"/>
      <c r="C112" s="191" t="s">
        <v>193</v>
      </c>
      <c r="D112" s="191" t="s">
        <v>146</v>
      </c>
      <c r="E112" s="192" t="s">
        <v>194</v>
      </c>
      <c r="F112" s="193" t="s">
        <v>195</v>
      </c>
      <c r="G112" s="194" t="s">
        <v>196</v>
      </c>
      <c r="H112" s="195">
        <v>21.056000000000001</v>
      </c>
      <c r="I112" s="196"/>
      <c r="J112" s="197">
        <f>ROUND(I112*H112,2)</f>
        <v>0</v>
      </c>
      <c r="K112" s="193" t="s">
        <v>150</v>
      </c>
      <c r="L112" s="60"/>
      <c r="M112" s="198" t="s">
        <v>21</v>
      </c>
      <c r="N112" s="199" t="s">
        <v>46</v>
      </c>
      <c r="O112" s="41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3" t="s">
        <v>151</v>
      </c>
      <c r="AT112" s="23" t="s">
        <v>146</v>
      </c>
      <c r="AU112" s="23" t="s">
        <v>85</v>
      </c>
      <c r="AY112" s="23" t="s">
        <v>144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83</v>
      </c>
      <c r="BK112" s="202">
        <f>ROUND(I112*H112,2)</f>
        <v>0</v>
      </c>
      <c r="BL112" s="23" t="s">
        <v>151</v>
      </c>
      <c r="BM112" s="23" t="s">
        <v>197</v>
      </c>
    </row>
    <row r="113" spans="2:65" s="12" customFormat="1">
      <c r="B113" s="214"/>
      <c r="C113" s="215"/>
      <c r="D113" s="205" t="s">
        <v>153</v>
      </c>
      <c r="E113" s="216" t="s">
        <v>21</v>
      </c>
      <c r="F113" s="217" t="s">
        <v>198</v>
      </c>
      <c r="G113" s="215"/>
      <c r="H113" s="218">
        <v>21.056000000000001</v>
      </c>
      <c r="I113" s="219"/>
      <c r="J113" s="215"/>
      <c r="K113" s="215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153</v>
      </c>
      <c r="AU113" s="224" t="s">
        <v>85</v>
      </c>
      <c r="AV113" s="12" t="s">
        <v>85</v>
      </c>
      <c r="AW113" s="12" t="s">
        <v>38</v>
      </c>
      <c r="AX113" s="12" t="s">
        <v>83</v>
      </c>
      <c r="AY113" s="224" t="s">
        <v>144</v>
      </c>
    </row>
    <row r="114" spans="2:65" s="1" customFormat="1" ht="16.5" customHeight="1">
      <c r="B114" s="40"/>
      <c r="C114" s="191" t="s">
        <v>199</v>
      </c>
      <c r="D114" s="191" t="s">
        <v>146</v>
      </c>
      <c r="E114" s="192" t="s">
        <v>200</v>
      </c>
      <c r="F114" s="193" t="s">
        <v>201</v>
      </c>
      <c r="G114" s="194" t="s">
        <v>167</v>
      </c>
      <c r="H114" s="195">
        <v>37.6</v>
      </c>
      <c r="I114" s="196"/>
      <c r="J114" s="197">
        <f>ROUND(I114*H114,2)</f>
        <v>0</v>
      </c>
      <c r="K114" s="193" t="s">
        <v>150</v>
      </c>
      <c r="L114" s="60"/>
      <c r="M114" s="198" t="s">
        <v>21</v>
      </c>
      <c r="N114" s="199" t="s">
        <v>46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151</v>
      </c>
      <c r="AT114" s="23" t="s">
        <v>146</v>
      </c>
      <c r="AU114" s="23" t="s">
        <v>85</v>
      </c>
      <c r="AY114" s="23" t="s">
        <v>144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83</v>
      </c>
      <c r="BK114" s="202">
        <f>ROUND(I114*H114,2)</f>
        <v>0</v>
      </c>
      <c r="BL114" s="23" t="s">
        <v>151</v>
      </c>
      <c r="BM114" s="23" t="s">
        <v>202</v>
      </c>
    </row>
    <row r="115" spans="2:65" s="11" customFormat="1">
      <c r="B115" s="203"/>
      <c r="C115" s="204"/>
      <c r="D115" s="205" t="s">
        <v>153</v>
      </c>
      <c r="E115" s="206" t="s">
        <v>21</v>
      </c>
      <c r="F115" s="207" t="s">
        <v>203</v>
      </c>
      <c r="G115" s="204"/>
      <c r="H115" s="206" t="s">
        <v>21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153</v>
      </c>
      <c r="AU115" s="213" t="s">
        <v>85</v>
      </c>
      <c r="AV115" s="11" t="s">
        <v>83</v>
      </c>
      <c r="AW115" s="11" t="s">
        <v>38</v>
      </c>
      <c r="AX115" s="11" t="s">
        <v>75</v>
      </c>
      <c r="AY115" s="213" t="s">
        <v>144</v>
      </c>
    </row>
    <row r="116" spans="2:65" s="12" customFormat="1">
      <c r="B116" s="214"/>
      <c r="C116" s="215"/>
      <c r="D116" s="205" t="s">
        <v>153</v>
      </c>
      <c r="E116" s="216" t="s">
        <v>21</v>
      </c>
      <c r="F116" s="217" t="s">
        <v>204</v>
      </c>
      <c r="G116" s="215"/>
      <c r="H116" s="218">
        <v>37.6</v>
      </c>
      <c r="I116" s="219"/>
      <c r="J116" s="215"/>
      <c r="K116" s="215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153</v>
      </c>
      <c r="AU116" s="224" t="s">
        <v>85</v>
      </c>
      <c r="AV116" s="12" t="s">
        <v>85</v>
      </c>
      <c r="AW116" s="12" t="s">
        <v>38</v>
      </c>
      <c r="AX116" s="12" t="s">
        <v>83</v>
      </c>
      <c r="AY116" s="224" t="s">
        <v>144</v>
      </c>
    </row>
    <row r="117" spans="2:65" s="1" customFormat="1" ht="25.5" customHeight="1">
      <c r="B117" s="40"/>
      <c r="C117" s="191" t="s">
        <v>205</v>
      </c>
      <c r="D117" s="191" t="s">
        <v>146</v>
      </c>
      <c r="E117" s="192" t="s">
        <v>206</v>
      </c>
      <c r="F117" s="193" t="s">
        <v>207</v>
      </c>
      <c r="G117" s="194" t="s">
        <v>149</v>
      </c>
      <c r="H117" s="195">
        <v>53</v>
      </c>
      <c r="I117" s="196"/>
      <c r="J117" s="197">
        <f>ROUND(I117*H117,2)</f>
        <v>0</v>
      </c>
      <c r="K117" s="193" t="s">
        <v>150</v>
      </c>
      <c r="L117" s="60"/>
      <c r="M117" s="198" t="s">
        <v>21</v>
      </c>
      <c r="N117" s="199" t="s">
        <v>46</v>
      </c>
      <c r="O117" s="41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3" t="s">
        <v>151</v>
      </c>
      <c r="AT117" s="23" t="s">
        <v>146</v>
      </c>
      <c r="AU117" s="23" t="s">
        <v>85</v>
      </c>
      <c r="AY117" s="23" t="s">
        <v>144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3" t="s">
        <v>83</v>
      </c>
      <c r="BK117" s="202">
        <f>ROUND(I117*H117,2)</f>
        <v>0</v>
      </c>
      <c r="BL117" s="23" t="s">
        <v>151</v>
      </c>
      <c r="BM117" s="23" t="s">
        <v>208</v>
      </c>
    </row>
    <row r="118" spans="2:65" s="12" customFormat="1">
      <c r="B118" s="214"/>
      <c r="C118" s="215"/>
      <c r="D118" s="205" t="s">
        <v>153</v>
      </c>
      <c r="E118" s="216" t="s">
        <v>21</v>
      </c>
      <c r="F118" s="217" t="s">
        <v>209</v>
      </c>
      <c r="G118" s="215"/>
      <c r="H118" s="218">
        <v>53</v>
      </c>
      <c r="I118" s="219"/>
      <c r="J118" s="215"/>
      <c r="K118" s="215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153</v>
      </c>
      <c r="AU118" s="224" t="s">
        <v>85</v>
      </c>
      <c r="AV118" s="12" t="s">
        <v>85</v>
      </c>
      <c r="AW118" s="12" t="s">
        <v>38</v>
      </c>
      <c r="AX118" s="12" t="s">
        <v>83</v>
      </c>
      <c r="AY118" s="224" t="s">
        <v>144</v>
      </c>
    </row>
    <row r="119" spans="2:65" s="1" customFormat="1" ht="25.5" customHeight="1">
      <c r="B119" s="40"/>
      <c r="C119" s="191" t="s">
        <v>210</v>
      </c>
      <c r="D119" s="191" t="s">
        <v>146</v>
      </c>
      <c r="E119" s="192" t="s">
        <v>211</v>
      </c>
      <c r="F119" s="193" t="s">
        <v>212</v>
      </c>
      <c r="G119" s="194" t="s">
        <v>149</v>
      </c>
      <c r="H119" s="195">
        <v>53</v>
      </c>
      <c r="I119" s="196"/>
      <c r="J119" s="197">
        <f>ROUND(I119*H119,2)</f>
        <v>0</v>
      </c>
      <c r="K119" s="193" t="s">
        <v>150</v>
      </c>
      <c r="L119" s="60"/>
      <c r="M119" s="198" t="s">
        <v>21</v>
      </c>
      <c r="N119" s="199" t="s">
        <v>46</v>
      </c>
      <c r="O119" s="41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AR119" s="23" t="s">
        <v>151</v>
      </c>
      <c r="AT119" s="23" t="s">
        <v>146</v>
      </c>
      <c r="AU119" s="23" t="s">
        <v>85</v>
      </c>
      <c r="AY119" s="23" t="s">
        <v>144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3" t="s">
        <v>83</v>
      </c>
      <c r="BK119" s="202">
        <f>ROUND(I119*H119,2)</f>
        <v>0</v>
      </c>
      <c r="BL119" s="23" t="s">
        <v>151</v>
      </c>
      <c r="BM119" s="23" t="s">
        <v>213</v>
      </c>
    </row>
    <row r="120" spans="2:65" s="1" customFormat="1" ht="16.5" customHeight="1">
      <c r="B120" s="40"/>
      <c r="C120" s="225" t="s">
        <v>214</v>
      </c>
      <c r="D120" s="225" t="s">
        <v>215</v>
      </c>
      <c r="E120" s="226" t="s">
        <v>216</v>
      </c>
      <c r="F120" s="227" t="s">
        <v>217</v>
      </c>
      <c r="G120" s="228" t="s">
        <v>218</v>
      </c>
      <c r="H120" s="229">
        <v>0.79500000000000004</v>
      </c>
      <c r="I120" s="230"/>
      <c r="J120" s="231">
        <f>ROUND(I120*H120,2)</f>
        <v>0</v>
      </c>
      <c r="K120" s="227" t="s">
        <v>150</v>
      </c>
      <c r="L120" s="232"/>
      <c r="M120" s="233" t="s">
        <v>21</v>
      </c>
      <c r="N120" s="234" t="s">
        <v>46</v>
      </c>
      <c r="O120" s="41"/>
      <c r="P120" s="200">
        <f>O120*H120</f>
        <v>0</v>
      </c>
      <c r="Q120" s="200">
        <v>1E-3</v>
      </c>
      <c r="R120" s="200">
        <f>Q120*H120</f>
        <v>7.9500000000000003E-4</v>
      </c>
      <c r="S120" s="200">
        <v>0</v>
      </c>
      <c r="T120" s="201">
        <f>S120*H120</f>
        <v>0</v>
      </c>
      <c r="AR120" s="23" t="s">
        <v>184</v>
      </c>
      <c r="AT120" s="23" t="s">
        <v>215</v>
      </c>
      <c r="AU120" s="23" t="s">
        <v>85</v>
      </c>
      <c r="AY120" s="23" t="s">
        <v>144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83</v>
      </c>
      <c r="BK120" s="202">
        <f>ROUND(I120*H120,2)</f>
        <v>0</v>
      </c>
      <c r="BL120" s="23" t="s">
        <v>151</v>
      </c>
      <c r="BM120" s="23" t="s">
        <v>219</v>
      </c>
    </row>
    <row r="121" spans="2:65" s="12" customFormat="1">
      <c r="B121" s="214"/>
      <c r="C121" s="215"/>
      <c r="D121" s="205" t="s">
        <v>153</v>
      </c>
      <c r="E121" s="215"/>
      <c r="F121" s="217" t="s">
        <v>220</v>
      </c>
      <c r="G121" s="215"/>
      <c r="H121" s="218">
        <v>0.79500000000000004</v>
      </c>
      <c r="I121" s="219"/>
      <c r="J121" s="215"/>
      <c r="K121" s="215"/>
      <c r="L121" s="220"/>
      <c r="M121" s="221"/>
      <c r="N121" s="222"/>
      <c r="O121" s="222"/>
      <c r="P121" s="222"/>
      <c r="Q121" s="222"/>
      <c r="R121" s="222"/>
      <c r="S121" s="222"/>
      <c r="T121" s="223"/>
      <c r="AT121" s="224" t="s">
        <v>153</v>
      </c>
      <c r="AU121" s="224" t="s">
        <v>85</v>
      </c>
      <c r="AV121" s="12" t="s">
        <v>85</v>
      </c>
      <c r="AW121" s="12" t="s">
        <v>6</v>
      </c>
      <c r="AX121" s="12" t="s">
        <v>83</v>
      </c>
      <c r="AY121" s="224" t="s">
        <v>144</v>
      </c>
    </row>
    <row r="122" spans="2:65" s="10" customFormat="1" ht="29.85" customHeight="1">
      <c r="B122" s="175"/>
      <c r="C122" s="176"/>
      <c r="D122" s="177" t="s">
        <v>74</v>
      </c>
      <c r="E122" s="189" t="s">
        <v>160</v>
      </c>
      <c r="F122" s="189" t="s">
        <v>221</v>
      </c>
      <c r="G122" s="176"/>
      <c r="H122" s="176"/>
      <c r="I122" s="179"/>
      <c r="J122" s="190">
        <f>BK122</f>
        <v>0</v>
      </c>
      <c r="K122" s="176"/>
      <c r="L122" s="181"/>
      <c r="M122" s="182"/>
      <c r="N122" s="183"/>
      <c r="O122" s="183"/>
      <c r="P122" s="184">
        <f>SUM(P123:P148)</f>
        <v>0</v>
      </c>
      <c r="Q122" s="183"/>
      <c r="R122" s="184">
        <f>SUM(R123:R148)</f>
        <v>2.2739293000000003</v>
      </c>
      <c r="S122" s="183"/>
      <c r="T122" s="185">
        <f>SUM(T123:T148)</f>
        <v>0</v>
      </c>
      <c r="AR122" s="186" t="s">
        <v>83</v>
      </c>
      <c r="AT122" s="187" t="s">
        <v>74</v>
      </c>
      <c r="AU122" s="187" t="s">
        <v>83</v>
      </c>
      <c r="AY122" s="186" t="s">
        <v>144</v>
      </c>
      <c r="BK122" s="188">
        <f>SUM(BK123:BK148)</f>
        <v>0</v>
      </c>
    </row>
    <row r="123" spans="2:65" s="1" customFormat="1" ht="25.5" customHeight="1">
      <c r="B123" s="40"/>
      <c r="C123" s="191" t="s">
        <v>10</v>
      </c>
      <c r="D123" s="191" t="s">
        <v>146</v>
      </c>
      <c r="E123" s="192" t="s">
        <v>222</v>
      </c>
      <c r="F123" s="193" t="s">
        <v>223</v>
      </c>
      <c r="G123" s="194" t="s">
        <v>167</v>
      </c>
      <c r="H123" s="195">
        <v>1.702</v>
      </c>
      <c r="I123" s="196"/>
      <c r="J123" s="197">
        <f>ROUND(I123*H123,2)</f>
        <v>0</v>
      </c>
      <c r="K123" s="193" t="s">
        <v>21</v>
      </c>
      <c r="L123" s="60"/>
      <c r="M123" s="198" t="s">
        <v>21</v>
      </c>
      <c r="N123" s="199" t="s">
        <v>46</v>
      </c>
      <c r="O123" s="41"/>
      <c r="P123" s="200">
        <f>O123*H123</f>
        <v>0</v>
      </c>
      <c r="Q123" s="200">
        <v>1.3271500000000001</v>
      </c>
      <c r="R123" s="200">
        <f>Q123*H123</f>
        <v>2.2588093000000002</v>
      </c>
      <c r="S123" s="200">
        <v>0</v>
      </c>
      <c r="T123" s="201">
        <f>S123*H123</f>
        <v>0</v>
      </c>
      <c r="AR123" s="23" t="s">
        <v>151</v>
      </c>
      <c r="AT123" s="23" t="s">
        <v>146</v>
      </c>
      <c r="AU123" s="23" t="s">
        <v>85</v>
      </c>
      <c r="AY123" s="23" t="s">
        <v>144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83</v>
      </c>
      <c r="BK123" s="202">
        <f>ROUND(I123*H123,2)</f>
        <v>0</v>
      </c>
      <c r="BL123" s="23" t="s">
        <v>151</v>
      </c>
      <c r="BM123" s="23" t="s">
        <v>224</v>
      </c>
    </row>
    <row r="124" spans="2:65" s="11" customFormat="1">
      <c r="B124" s="203"/>
      <c r="C124" s="204"/>
      <c r="D124" s="205" t="s">
        <v>153</v>
      </c>
      <c r="E124" s="206" t="s">
        <v>21</v>
      </c>
      <c r="F124" s="207" t="s">
        <v>225</v>
      </c>
      <c r="G124" s="204"/>
      <c r="H124" s="206" t="s">
        <v>21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153</v>
      </c>
      <c r="AU124" s="213" t="s">
        <v>85</v>
      </c>
      <c r="AV124" s="11" t="s">
        <v>83</v>
      </c>
      <c r="AW124" s="11" t="s">
        <v>38</v>
      </c>
      <c r="AX124" s="11" t="s">
        <v>75</v>
      </c>
      <c r="AY124" s="213" t="s">
        <v>144</v>
      </c>
    </row>
    <row r="125" spans="2:65" s="12" customFormat="1">
      <c r="B125" s="214"/>
      <c r="C125" s="215"/>
      <c r="D125" s="205" t="s">
        <v>153</v>
      </c>
      <c r="E125" s="216" t="s">
        <v>21</v>
      </c>
      <c r="F125" s="217" t="s">
        <v>226</v>
      </c>
      <c r="G125" s="215"/>
      <c r="H125" s="218">
        <v>8.1000000000000003E-2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153</v>
      </c>
      <c r="AU125" s="224" t="s">
        <v>85</v>
      </c>
      <c r="AV125" s="12" t="s">
        <v>85</v>
      </c>
      <c r="AW125" s="12" t="s">
        <v>38</v>
      </c>
      <c r="AX125" s="12" t="s">
        <v>75</v>
      </c>
      <c r="AY125" s="224" t="s">
        <v>144</v>
      </c>
    </row>
    <row r="126" spans="2:65" s="12" customFormat="1">
      <c r="B126" s="214"/>
      <c r="C126" s="215"/>
      <c r="D126" s="205" t="s">
        <v>153</v>
      </c>
      <c r="E126" s="216" t="s">
        <v>21</v>
      </c>
      <c r="F126" s="217" t="s">
        <v>227</v>
      </c>
      <c r="G126" s="215"/>
      <c r="H126" s="218">
        <v>0.17100000000000001</v>
      </c>
      <c r="I126" s="219"/>
      <c r="J126" s="215"/>
      <c r="K126" s="215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153</v>
      </c>
      <c r="AU126" s="224" t="s">
        <v>85</v>
      </c>
      <c r="AV126" s="12" t="s">
        <v>85</v>
      </c>
      <c r="AW126" s="12" t="s">
        <v>38</v>
      </c>
      <c r="AX126" s="12" t="s">
        <v>75</v>
      </c>
      <c r="AY126" s="224" t="s">
        <v>144</v>
      </c>
    </row>
    <row r="127" spans="2:65" s="12" customFormat="1">
      <c r="B127" s="214"/>
      <c r="C127" s="215"/>
      <c r="D127" s="205" t="s">
        <v>153</v>
      </c>
      <c r="E127" s="216" t="s">
        <v>21</v>
      </c>
      <c r="F127" s="217" t="s">
        <v>228</v>
      </c>
      <c r="G127" s="215"/>
      <c r="H127" s="218">
        <v>0.25700000000000001</v>
      </c>
      <c r="I127" s="219"/>
      <c r="J127" s="215"/>
      <c r="K127" s="215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153</v>
      </c>
      <c r="AU127" s="224" t="s">
        <v>85</v>
      </c>
      <c r="AV127" s="12" t="s">
        <v>85</v>
      </c>
      <c r="AW127" s="12" t="s">
        <v>38</v>
      </c>
      <c r="AX127" s="12" t="s">
        <v>75</v>
      </c>
      <c r="AY127" s="224" t="s">
        <v>144</v>
      </c>
    </row>
    <row r="128" spans="2:65" s="12" customFormat="1">
      <c r="B128" s="214"/>
      <c r="C128" s="215"/>
      <c r="D128" s="205" t="s">
        <v>153</v>
      </c>
      <c r="E128" s="216" t="s">
        <v>21</v>
      </c>
      <c r="F128" s="217" t="s">
        <v>229</v>
      </c>
      <c r="G128" s="215"/>
      <c r="H128" s="218">
        <v>0.252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153</v>
      </c>
      <c r="AU128" s="224" t="s">
        <v>85</v>
      </c>
      <c r="AV128" s="12" t="s">
        <v>85</v>
      </c>
      <c r="AW128" s="12" t="s">
        <v>38</v>
      </c>
      <c r="AX128" s="12" t="s">
        <v>75</v>
      </c>
      <c r="AY128" s="224" t="s">
        <v>144</v>
      </c>
    </row>
    <row r="129" spans="2:65" s="12" customFormat="1">
      <c r="B129" s="214"/>
      <c r="C129" s="215"/>
      <c r="D129" s="205" t="s">
        <v>153</v>
      </c>
      <c r="E129" s="216" t="s">
        <v>21</v>
      </c>
      <c r="F129" s="217" t="s">
        <v>227</v>
      </c>
      <c r="G129" s="215"/>
      <c r="H129" s="218">
        <v>0.17100000000000001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153</v>
      </c>
      <c r="AU129" s="224" t="s">
        <v>85</v>
      </c>
      <c r="AV129" s="12" t="s">
        <v>85</v>
      </c>
      <c r="AW129" s="12" t="s">
        <v>38</v>
      </c>
      <c r="AX129" s="12" t="s">
        <v>75</v>
      </c>
      <c r="AY129" s="224" t="s">
        <v>144</v>
      </c>
    </row>
    <row r="130" spans="2:65" s="11" customFormat="1">
      <c r="B130" s="203"/>
      <c r="C130" s="204"/>
      <c r="D130" s="205" t="s">
        <v>153</v>
      </c>
      <c r="E130" s="206" t="s">
        <v>21</v>
      </c>
      <c r="F130" s="207" t="s">
        <v>230</v>
      </c>
      <c r="G130" s="204"/>
      <c r="H130" s="206" t="s">
        <v>21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153</v>
      </c>
      <c r="AU130" s="213" t="s">
        <v>85</v>
      </c>
      <c r="AV130" s="11" t="s">
        <v>83</v>
      </c>
      <c r="AW130" s="11" t="s">
        <v>38</v>
      </c>
      <c r="AX130" s="11" t="s">
        <v>75</v>
      </c>
      <c r="AY130" s="213" t="s">
        <v>144</v>
      </c>
    </row>
    <row r="131" spans="2:65" s="12" customFormat="1">
      <c r="B131" s="214"/>
      <c r="C131" s="215"/>
      <c r="D131" s="205" t="s">
        <v>153</v>
      </c>
      <c r="E131" s="216" t="s">
        <v>21</v>
      </c>
      <c r="F131" s="217" t="s">
        <v>227</v>
      </c>
      <c r="G131" s="215"/>
      <c r="H131" s="218">
        <v>0.17100000000000001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153</v>
      </c>
      <c r="AU131" s="224" t="s">
        <v>85</v>
      </c>
      <c r="AV131" s="12" t="s">
        <v>85</v>
      </c>
      <c r="AW131" s="12" t="s">
        <v>38</v>
      </c>
      <c r="AX131" s="12" t="s">
        <v>75</v>
      </c>
      <c r="AY131" s="224" t="s">
        <v>144</v>
      </c>
    </row>
    <row r="132" spans="2:65" s="12" customFormat="1">
      <c r="B132" s="214"/>
      <c r="C132" s="215"/>
      <c r="D132" s="205" t="s">
        <v>153</v>
      </c>
      <c r="E132" s="216" t="s">
        <v>21</v>
      </c>
      <c r="F132" s="217" t="s">
        <v>227</v>
      </c>
      <c r="G132" s="215"/>
      <c r="H132" s="218">
        <v>0.17100000000000001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153</v>
      </c>
      <c r="AU132" s="224" t="s">
        <v>85</v>
      </c>
      <c r="AV132" s="12" t="s">
        <v>85</v>
      </c>
      <c r="AW132" s="12" t="s">
        <v>38</v>
      </c>
      <c r="AX132" s="12" t="s">
        <v>75</v>
      </c>
      <c r="AY132" s="224" t="s">
        <v>144</v>
      </c>
    </row>
    <row r="133" spans="2:65" s="12" customFormat="1">
      <c r="B133" s="214"/>
      <c r="C133" s="215"/>
      <c r="D133" s="205" t="s">
        <v>153</v>
      </c>
      <c r="E133" s="216" t="s">
        <v>21</v>
      </c>
      <c r="F133" s="217" t="s">
        <v>231</v>
      </c>
      <c r="G133" s="215"/>
      <c r="H133" s="218">
        <v>0.214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153</v>
      </c>
      <c r="AU133" s="224" t="s">
        <v>85</v>
      </c>
      <c r="AV133" s="12" t="s">
        <v>85</v>
      </c>
      <c r="AW133" s="12" t="s">
        <v>38</v>
      </c>
      <c r="AX133" s="12" t="s">
        <v>75</v>
      </c>
      <c r="AY133" s="224" t="s">
        <v>144</v>
      </c>
    </row>
    <row r="134" spans="2:65" s="12" customFormat="1">
      <c r="B134" s="214"/>
      <c r="C134" s="215"/>
      <c r="D134" s="205" t="s">
        <v>153</v>
      </c>
      <c r="E134" s="216" t="s">
        <v>21</v>
      </c>
      <c r="F134" s="217" t="s">
        <v>231</v>
      </c>
      <c r="G134" s="215"/>
      <c r="H134" s="218">
        <v>0.214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153</v>
      </c>
      <c r="AU134" s="224" t="s">
        <v>85</v>
      </c>
      <c r="AV134" s="12" t="s">
        <v>85</v>
      </c>
      <c r="AW134" s="12" t="s">
        <v>38</v>
      </c>
      <c r="AX134" s="12" t="s">
        <v>75</v>
      </c>
      <c r="AY134" s="224" t="s">
        <v>144</v>
      </c>
    </row>
    <row r="135" spans="2:65" s="13" customFormat="1">
      <c r="B135" s="235"/>
      <c r="C135" s="236"/>
      <c r="D135" s="205" t="s">
        <v>153</v>
      </c>
      <c r="E135" s="237" t="s">
        <v>21</v>
      </c>
      <c r="F135" s="238" t="s">
        <v>232</v>
      </c>
      <c r="G135" s="236"/>
      <c r="H135" s="239">
        <v>1.702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153</v>
      </c>
      <c r="AU135" s="245" t="s">
        <v>85</v>
      </c>
      <c r="AV135" s="13" t="s">
        <v>151</v>
      </c>
      <c r="AW135" s="13" t="s">
        <v>38</v>
      </c>
      <c r="AX135" s="13" t="s">
        <v>83</v>
      </c>
      <c r="AY135" s="245" t="s">
        <v>144</v>
      </c>
    </row>
    <row r="136" spans="2:65" s="1" customFormat="1" ht="16.5" customHeight="1">
      <c r="B136" s="40"/>
      <c r="C136" s="191" t="s">
        <v>233</v>
      </c>
      <c r="D136" s="191" t="s">
        <v>146</v>
      </c>
      <c r="E136" s="192" t="s">
        <v>234</v>
      </c>
      <c r="F136" s="193" t="s">
        <v>235</v>
      </c>
      <c r="G136" s="194" t="s">
        <v>163</v>
      </c>
      <c r="H136" s="195">
        <v>75.599999999999994</v>
      </c>
      <c r="I136" s="196"/>
      <c r="J136" s="197">
        <f>ROUND(I136*H136,2)</f>
        <v>0</v>
      </c>
      <c r="K136" s="193" t="s">
        <v>150</v>
      </c>
      <c r="L136" s="60"/>
      <c r="M136" s="198" t="s">
        <v>21</v>
      </c>
      <c r="N136" s="199" t="s">
        <v>46</v>
      </c>
      <c r="O136" s="41"/>
      <c r="P136" s="200">
        <f>O136*H136</f>
        <v>0</v>
      </c>
      <c r="Q136" s="200">
        <v>2.0000000000000001E-4</v>
      </c>
      <c r="R136" s="200">
        <f>Q136*H136</f>
        <v>1.512E-2</v>
      </c>
      <c r="S136" s="200">
        <v>0</v>
      </c>
      <c r="T136" s="201">
        <f>S136*H136</f>
        <v>0</v>
      </c>
      <c r="AR136" s="23" t="s">
        <v>151</v>
      </c>
      <c r="AT136" s="23" t="s">
        <v>146</v>
      </c>
      <c r="AU136" s="23" t="s">
        <v>85</v>
      </c>
      <c r="AY136" s="23" t="s">
        <v>144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3" t="s">
        <v>83</v>
      </c>
      <c r="BK136" s="202">
        <f>ROUND(I136*H136,2)</f>
        <v>0</v>
      </c>
      <c r="BL136" s="23" t="s">
        <v>151</v>
      </c>
      <c r="BM136" s="23" t="s">
        <v>236</v>
      </c>
    </row>
    <row r="137" spans="2:65" s="11" customFormat="1">
      <c r="B137" s="203"/>
      <c r="C137" s="204"/>
      <c r="D137" s="205" t="s">
        <v>153</v>
      </c>
      <c r="E137" s="206" t="s">
        <v>21</v>
      </c>
      <c r="F137" s="207" t="s">
        <v>225</v>
      </c>
      <c r="G137" s="204"/>
      <c r="H137" s="206" t="s">
        <v>21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153</v>
      </c>
      <c r="AU137" s="213" t="s">
        <v>85</v>
      </c>
      <c r="AV137" s="11" t="s">
        <v>83</v>
      </c>
      <c r="AW137" s="11" t="s">
        <v>38</v>
      </c>
      <c r="AX137" s="11" t="s">
        <v>75</v>
      </c>
      <c r="AY137" s="213" t="s">
        <v>144</v>
      </c>
    </row>
    <row r="138" spans="2:65" s="12" customFormat="1">
      <c r="B138" s="214"/>
      <c r="C138" s="215"/>
      <c r="D138" s="205" t="s">
        <v>153</v>
      </c>
      <c r="E138" s="216" t="s">
        <v>21</v>
      </c>
      <c r="F138" s="217" t="s">
        <v>237</v>
      </c>
      <c r="G138" s="215"/>
      <c r="H138" s="218">
        <v>3.6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153</v>
      </c>
      <c r="AU138" s="224" t="s">
        <v>85</v>
      </c>
      <c r="AV138" s="12" t="s">
        <v>85</v>
      </c>
      <c r="AW138" s="12" t="s">
        <v>38</v>
      </c>
      <c r="AX138" s="12" t="s">
        <v>75</v>
      </c>
      <c r="AY138" s="224" t="s">
        <v>144</v>
      </c>
    </row>
    <row r="139" spans="2:65" s="12" customFormat="1">
      <c r="B139" s="214"/>
      <c r="C139" s="215"/>
      <c r="D139" s="205" t="s">
        <v>153</v>
      </c>
      <c r="E139" s="216" t="s">
        <v>21</v>
      </c>
      <c r="F139" s="217" t="s">
        <v>238</v>
      </c>
      <c r="G139" s="215"/>
      <c r="H139" s="218">
        <v>7.6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153</v>
      </c>
      <c r="AU139" s="224" t="s">
        <v>85</v>
      </c>
      <c r="AV139" s="12" t="s">
        <v>85</v>
      </c>
      <c r="AW139" s="12" t="s">
        <v>38</v>
      </c>
      <c r="AX139" s="12" t="s">
        <v>75</v>
      </c>
      <c r="AY139" s="224" t="s">
        <v>144</v>
      </c>
    </row>
    <row r="140" spans="2:65" s="12" customFormat="1">
      <c r="B140" s="214"/>
      <c r="C140" s="215"/>
      <c r="D140" s="205" t="s">
        <v>153</v>
      </c>
      <c r="E140" s="216" t="s">
        <v>21</v>
      </c>
      <c r="F140" s="217" t="s">
        <v>239</v>
      </c>
      <c r="G140" s="215"/>
      <c r="H140" s="218">
        <v>11.4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153</v>
      </c>
      <c r="AU140" s="224" t="s">
        <v>85</v>
      </c>
      <c r="AV140" s="12" t="s">
        <v>85</v>
      </c>
      <c r="AW140" s="12" t="s">
        <v>38</v>
      </c>
      <c r="AX140" s="12" t="s">
        <v>75</v>
      </c>
      <c r="AY140" s="224" t="s">
        <v>144</v>
      </c>
    </row>
    <row r="141" spans="2:65" s="12" customFormat="1">
      <c r="B141" s="214"/>
      <c r="C141" s="215"/>
      <c r="D141" s="205" t="s">
        <v>153</v>
      </c>
      <c r="E141" s="216" t="s">
        <v>21</v>
      </c>
      <c r="F141" s="217" t="s">
        <v>240</v>
      </c>
      <c r="G141" s="215"/>
      <c r="H141" s="218">
        <v>11.2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153</v>
      </c>
      <c r="AU141" s="224" t="s">
        <v>85</v>
      </c>
      <c r="AV141" s="12" t="s">
        <v>85</v>
      </c>
      <c r="AW141" s="12" t="s">
        <v>38</v>
      </c>
      <c r="AX141" s="12" t="s">
        <v>75</v>
      </c>
      <c r="AY141" s="224" t="s">
        <v>144</v>
      </c>
    </row>
    <row r="142" spans="2:65" s="12" customFormat="1">
      <c r="B142" s="214"/>
      <c r="C142" s="215"/>
      <c r="D142" s="205" t="s">
        <v>153</v>
      </c>
      <c r="E142" s="216" t="s">
        <v>21</v>
      </c>
      <c r="F142" s="217" t="s">
        <v>238</v>
      </c>
      <c r="G142" s="215"/>
      <c r="H142" s="218">
        <v>7.6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153</v>
      </c>
      <c r="AU142" s="224" t="s">
        <v>85</v>
      </c>
      <c r="AV142" s="12" t="s">
        <v>85</v>
      </c>
      <c r="AW142" s="12" t="s">
        <v>38</v>
      </c>
      <c r="AX142" s="12" t="s">
        <v>75</v>
      </c>
      <c r="AY142" s="224" t="s">
        <v>144</v>
      </c>
    </row>
    <row r="143" spans="2:65" s="11" customFormat="1">
      <c r="B143" s="203"/>
      <c r="C143" s="204"/>
      <c r="D143" s="205" t="s">
        <v>153</v>
      </c>
      <c r="E143" s="206" t="s">
        <v>21</v>
      </c>
      <c r="F143" s="207" t="s">
        <v>230</v>
      </c>
      <c r="G143" s="204"/>
      <c r="H143" s="206" t="s">
        <v>21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153</v>
      </c>
      <c r="AU143" s="213" t="s">
        <v>85</v>
      </c>
      <c r="AV143" s="11" t="s">
        <v>83</v>
      </c>
      <c r="AW143" s="11" t="s">
        <v>38</v>
      </c>
      <c r="AX143" s="11" t="s">
        <v>75</v>
      </c>
      <c r="AY143" s="213" t="s">
        <v>144</v>
      </c>
    </row>
    <row r="144" spans="2:65" s="12" customFormat="1">
      <c r="B144" s="214"/>
      <c r="C144" s="215"/>
      <c r="D144" s="205" t="s">
        <v>153</v>
      </c>
      <c r="E144" s="216" t="s">
        <v>21</v>
      </c>
      <c r="F144" s="217" t="s">
        <v>238</v>
      </c>
      <c r="G144" s="215"/>
      <c r="H144" s="218">
        <v>7.6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153</v>
      </c>
      <c r="AU144" s="224" t="s">
        <v>85</v>
      </c>
      <c r="AV144" s="12" t="s">
        <v>85</v>
      </c>
      <c r="AW144" s="12" t="s">
        <v>38</v>
      </c>
      <c r="AX144" s="12" t="s">
        <v>75</v>
      </c>
      <c r="AY144" s="224" t="s">
        <v>144</v>
      </c>
    </row>
    <row r="145" spans="2:65" s="12" customFormat="1">
      <c r="B145" s="214"/>
      <c r="C145" s="215"/>
      <c r="D145" s="205" t="s">
        <v>153</v>
      </c>
      <c r="E145" s="216" t="s">
        <v>21</v>
      </c>
      <c r="F145" s="217" t="s">
        <v>238</v>
      </c>
      <c r="G145" s="215"/>
      <c r="H145" s="218">
        <v>7.6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153</v>
      </c>
      <c r="AU145" s="224" t="s">
        <v>85</v>
      </c>
      <c r="AV145" s="12" t="s">
        <v>85</v>
      </c>
      <c r="AW145" s="12" t="s">
        <v>38</v>
      </c>
      <c r="AX145" s="12" t="s">
        <v>75</v>
      </c>
      <c r="AY145" s="224" t="s">
        <v>144</v>
      </c>
    </row>
    <row r="146" spans="2:65" s="12" customFormat="1">
      <c r="B146" s="214"/>
      <c r="C146" s="215"/>
      <c r="D146" s="205" t="s">
        <v>153</v>
      </c>
      <c r="E146" s="216" t="s">
        <v>21</v>
      </c>
      <c r="F146" s="217" t="s">
        <v>241</v>
      </c>
      <c r="G146" s="215"/>
      <c r="H146" s="218">
        <v>9.5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153</v>
      </c>
      <c r="AU146" s="224" t="s">
        <v>85</v>
      </c>
      <c r="AV146" s="12" t="s">
        <v>85</v>
      </c>
      <c r="AW146" s="12" t="s">
        <v>38</v>
      </c>
      <c r="AX146" s="12" t="s">
        <v>75</v>
      </c>
      <c r="AY146" s="224" t="s">
        <v>144</v>
      </c>
    </row>
    <row r="147" spans="2:65" s="12" customFormat="1">
      <c r="B147" s="214"/>
      <c r="C147" s="215"/>
      <c r="D147" s="205" t="s">
        <v>153</v>
      </c>
      <c r="E147" s="216" t="s">
        <v>21</v>
      </c>
      <c r="F147" s="217" t="s">
        <v>241</v>
      </c>
      <c r="G147" s="215"/>
      <c r="H147" s="218">
        <v>9.5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153</v>
      </c>
      <c r="AU147" s="224" t="s">
        <v>85</v>
      </c>
      <c r="AV147" s="12" t="s">
        <v>85</v>
      </c>
      <c r="AW147" s="12" t="s">
        <v>38</v>
      </c>
      <c r="AX147" s="12" t="s">
        <v>75</v>
      </c>
      <c r="AY147" s="224" t="s">
        <v>144</v>
      </c>
    </row>
    <row r="148" spans="2:65" s="13" customFormat="1">
      <c r="B148" s="235"/>
      <c r="C148" s="236"/>
      <c r="D148" s="205" t="s">
        <v>153</v>
      </c>
      <c r="E148" s="237" t="s">
        <v>21</v>
      </c>
      <c r="F148" s="238" t="s">
        <v>232</v>
      </c>
      <c r="G148" s="236"/>
      <c r="H148" s="239">
        <v>75.599999999999994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153</v>
      </c>
      <c r="AU148" s="245" t="s">
        <v>85</v>
      </c>
      <c r="AV148" s="13" t="s">
        <v>151</v>
      </c>
      <c r="AW148" s="13" t="s">
        <v>38</v>
      </c>
      <c r="AX148" s="13" t="s">
        <v>83</v>
      </c>
      <c r="AY148" s="245" t="s">
        <v>144</v>
      </c>
    </row>
    <row r="149" spans="2:65" s="10" customFormat="1" ht="29.85" customHeight="1">
      <c r="B149" s="175"/>
      <c r="C149" s="176"/>
      <c r="D149" s="177" t="s">
        <v>74</v>
      </c>
      <c r="E149" s="189" t="s">
        <v>170</v>
      </c>
      <c r="F149" s="189" t="s">
        <v>242</v>
      </c>
      <c r="G149" s="176"/>
      <c r="H149" s="176"/>
      <c r="I149" s="179"/>
      <c r="J149" s="190">
        <f>BK149</f>
        <v>0</v>
      </c>
      <c r="K149" s="176"/>
      <c r="L149" s="181"/>
      <c r="M149" s="182"/>
      <c r="N149" s="183"/>
      <c r="O149" s="183"/>
      <c r="P149" s="184">
        <f>SUM(P150:P171)</f>
        <v>0</v>
      </c>
      <c r="Q149" s="183"/>
      <c r="R149" s="184">
        <f>SUM(R150:R171)</f>
        <v>17.155598200000004</v>
      </c>
      <c r="S149" s="183"/>
      <c r="T149" s="185">
        <f>SUM(T150:T171)</f>
        <v>0</v>
      </c>
      <c r="AR149" s="186" t="s">
        <v>83</v>
      </c>
      <c r="AT149" s="187" t="s">
        <v>74</v>
      </c>
      <c r="AU149" s="187" t="s">
        <v>83</v>
      </c>
      <c r="AY149" s="186" t="s">
        <v>144</v>
      </c>
      <c r="BK149" s="188">
        <f>SUM(BK150:BK171)</f>
        <v>0</v>
      </c>
    </row>
    <row r="150" spans="2:65" s="1" customFormat="1" ht="16.5" customHeight="1">
      <c r="B150" s="40"/>
      <c r="C150" s="191" t="s">
        <v>243</v>
      </c>
      <c r="D150" s="191" t="s">
        <v>146</v>
      </c>
      <c r="E150" s="192" t="s">
        <v>244</v>
      </c>
      <c r="F150" s="193" t="s">
        <v>245</v>
      </c>
      <c r="G150" s="194" t="s">
        <v>149</v>
      </c>
      <c r="H150" s="195">
        <v>48</v>
      </c>
      <c r="I150" s="196"/>
      <c r="J150" s="197">
        <f>ROUND(I150*H150,2)</f>
        <v>0</v>
      </c>
      <c r="K150" s="193" t="s">
        <v>150</v>
      </c>
      <c r="L150" s="60"/>
      <c r="M150" s="198" t="s">
        <v>21</v>
      </c>
      <c r="N150" s="199" t="s">
        <v>46</v>
      </c>
      <c r="O150" s="4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3" t="s">
        <v>151</v>
      </c>
      <c r="AT150" s="23" t="s">
        <v>146</v>
      </c>
      <c r="AU150" s="23" t="s">
        <v>85</v>
      </c>
      <c r="AY150" s="23" t="s">
        <v>144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3" t="s">
        <v>83</v>
      </c>
      <c r="BK150" s="202">
        <f>ROUND(I150*H150,2)</f>
        <v>0</v>
      </c>
      <c r="BL150" s="23" t="s">
        <v>151</v>
      </c>
      <c r="BM150" s="23" t="s">
        <v>246</v>
      </c>
    </row>
    <row r="151" spans="2:65" s="11" customFormat="1">
      <c r="B151" s="203"/>
      <c r="C151" s="204"/>
      <c r="D151" s="205" t="s">
        <v>153</v>
      </c>
      <c r="E151" s="206" t="s">
        <v>21</v>
      </c>
      <c r="F151" s="207" t="s">
        <v>247</v>
      </c>
      <c r="G151" s="204"/>
      <c r="H151" s="206" t="s">
        <v>21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153</v>
      </c>
      <c r="AU151" s="213" t="s">
        <v>85</v>
      </c>
      <c r="AV151" s="11" t="s">
        <v>83</v>
      </c>
      <c r="AW151" s="11" t="s">
        <v>38</v>
      </c>
      <c r="AX151" s="11" t="s">
        <v>75</v>
      </c>
      <c r="AY151" s="213" t="s">
        <v>144</v>
      </c>
    </row>
    <row r="152" spans="2:65" s="12" customFormat="1">
      <c r="B152" s="214"/>
      <c r="C152" s="215"/>
      <c r="D152" s="205" t="s">
        <v>153</v>
      </c>
      <c r="E152" s="216" t="s">
        <v>21</v>
      </c>
      <c r="F152" s="217" t="s">
        <v>248</v>
      </c>
      <c r="G152" s="215"/>
      <c r="H152" s="218">
        <v>26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153</v>
      </c>
      <c r="AU152" s="224" t="s">
        <v>85</v>
      </c>
      <c r="AV152" s="12" t="s">
        <v>85</v>
      </c>
      <c r="AW152" s="12" t="s">
        <v>38</v>
      </c>
      <c r="AX152" s="12" t="s">
        <v>75</v>
      </c>
      <c r="AY152" s="224" t="s">
        <v>144</v>
      </c>
    </row>
    <row r="153" spans="2:65" s="11" customFormat="1">
      <c r="B153" s="203"/>
      <c r="C153" s="204"/>
      <c r="D153" s="205" t="s">
        <v>153</v>
      </c>
      <c r="E153" s="206" t="s">
        <v>21</v>
      </c>
      <c r="F153" s="207" t="s">
        <v>249</v>
      </c>
      <c r="G153" s="204"/>
      <c r="H153" s="206" t="s">
        <v>21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153</v>
      </c>
      <c r="AU153" s="213" t="s">
        <v>85</v>
      </c>
      <c r="AV153" s="11" t="s">
        <v>83</v>
      </c>
      <c r="AW153" s="11" t="s">
        <v>38</v>
      </c>
      <c r="AX153" s="11" t="s">
        <v>75</v>
      </c>
      <c r="AY153" s="213" t="s">
        <v>144</v>
      </c>
    </row>
    <row r="154" spans="2:65" s="12" customFormat="1">
      <c r="B154" s="214"/>
      <c r="C154" s="215"/>
      <c r="D154" s="205" t="s">
        <v>153</v>
      </c>
      <c r="E154" s="216" t="s">
        <v>21</v>
      </c>
      <c r="F154" s="217" t="s">
        <v>250</v>
      </c>
      <c r="G154" s="215"/>
      <c r="H154" s="218">
        <v>22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153</v>
      </c>
      <c r="AU154" s="224" t="s">
        <v>85</v>
      </c>
      <c r="AV154" s="12" t="s">
        <v>85</v>
      </c>
      <c r="AW154" s="12" t="s">
        <v>38</v>
      </c>
      <c r="AX154" s="12" t="s">
        <v>75</v>
      </c>
      <c r="AY154" s="224" t="s">
        <v>144</v>
      </c>
    </row>
    <row r="155" spans="2:65" s="13" customFormat="1">
      <c r="B155" s="235"/>
      <c r="C155" s="236"/>
      <c r="D155" s="205" t="s">
        <v>153</v>
      </c>
      <c r="E155" s="237" t="s">
        <v>21</v>
      </c>
      <c r="F155" s="238" t="s">
        <v>232</v>
      </c>
      <c r="G155" s="236"/>
      <c r="H155" s="239">
        <v>48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153</v>
      </c>
      <c r="AU155" s="245" t="s">
        <v>85</v>
      </c>
      <c r="AV155" s="13" t="s">
        <v>151</v>
      </c>
      <c r="AW155" s="13" t="s">
        <v>38</v>
      </c>
      <c r="AX155" s="13" t="s">
        <v>83</v>
      </c>
      <c r="AY155" s="245" t="s">
        <v>144</v>
      </c>
    </row>
    <row r="156" spans="2:65" s="1" customFormat="1" ht="16.5" customHeight="1">
      <c r="B156" s="40"/>
      <c r="C156" s="191" t="s">
        <v>251</v>
      </c>
      <c r="D156" s="191" t="s">
        <v>146</v>
      </c>
      <c r="E156" s="192" t="s">
        <v>252</v>
      </c>
      <c r="F156" s="193" t="s">
        <v>253</v>
      </c>
      <c r="G156" s="194" t="s">
        <v>149</v>
      </c>
      <c r="H156" s="195">
        <v>26</v>
      </c>
      <c r="I156" s="196"/>
      <c r="J156" s="197">
        <f>ROUND(I156*H156,2)</f>
        <v>0</v>
      </c>
      <c r="K156" s="193" t="s">
        <v>150</v>
      </c>
      <c r="L156" s="60"/>
      <c r="M156" s="198" t="s">
        <v>21</v>
      </c>
      <c r="N156" s="199" t="s">
        <v>46</v>
      </c>
      <c r="O156" s="4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3" t="s">
        <v>151</v>
      </c>
      <c r="AT156" s="23" t="s">
        <v>146</v>
      </c>
      <c r="AU156" s="23" t="s">
        <v>85</v>
      </c>
      <c r="AY156" s="23" t="s">
        <v>144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3" t="s">
        <v>83</v>
      </c>
      <c r="BK156" s="202">
        <f>ROUND(I156*H156,2)</f>
        <v>0</v>
      </c>
      <c r="BL156" s="23" t="s">
        <v>151</v>
      </c>
      <c r="BM156" s="23" t="s">
        <v>254</v>
      </c>
    </row>
    <row r="157" spans="2:65" s="11" customFormat="1">
      <c r="B157" s="203"/>
      <c r="C157" s="204"/>
      <c r="D157" s="205" t="s">
        <v>153</v>
      </c>
      <c r="E157" s="206" t="s">
        <v>21</v>
      </c>
      <c r="F157" s="207" t="s">
        <v>247</v>
      </c>
      <c r="G157" s="204"/>
      <c r="H157" s="206" t="s">
        <v>21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153</v>
      </c>
      <c r="AU157" s="213" t="s">
        <v>85</v>
      </c>
      <c r="AV157" s="11" t="s">
        <v>83</v>
      </c>
      <c r="AW157" s="11" t="s">
        <v>38</v>
      </c>
      <c r="AX157" s="11" t="s">
        <v>75</v>
      </c>
      <c r="AY157" s="213" t="s">
        <v>144</v>
      </c>
    </row>
    <row r="158" spans="2:65" s="12" customFormat="1">
      <c r="B158" s="214"/>
      <c r="C158" s="215"/>
      <c r="D158" s="205" t="s">
        <v>153</v>
      </c>
      <c r="E158" s="216" t="s">
        <v>21</v>
      </c>
      <c r="F158" s="217" t="s">
        <v>248</v>
      </c>
      <c r="G158" s="215"/>
      <c r="H158" s="218">
        <v>26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153</v>
      </c>
      <c r="AU158" s="224" t="s">
        <v>85</v>
      </c>
      <c r="AV158" s="12" t="s">
        <v>85</v>
      </c>
      <c r="AW158" s="12" t="s">
        <v>38</v>
      </c>
      <c r="AX158" s="12" t="s">
        <v>83</v>
      </c>
      <c r="AY158" s="224" t="s">
        <v>144</v>
      </c>
    </row>
    <row r="159" spans="2:65" s="1" customFormat="1" ht="16.5" customHeight="1">
      <c r="B159" s="40"/>
      <c r="C159" s="191" t="s">
        <v>255</v>
      </c>
      <c r="D159" s="191" t="s">
        <v>146</v>
      </c>
      <c r="E159" s="192" t="s">
        <v>256</v>
      </c>
      <c r="F159" s="193" t="s">
        <v>257</v>
      </c>
      <c r="G159" s="194" t="s">
        <v>149</v>
      </c>
      <c r="H159" s="195">
        <v>32.53</v>
      </c>
      <c r="I159" s="196"/>
      <c r="J159" s="197">
        <f>ROUND(I159*H159,2)</f>
        <v>0</v>
      </c>
      <c r="K159" s="193" t="s">
        <v>150</v>
      </c>
      <c r="L159" s="60"/>
      <c r="M159" s="198" t="s">
        <v>21</v>
      </c>
      <c r="N159" s="199" t="s">
        <v>46</v>
      </c>
      <c r="O159" s="41"/>
      <c r="P159" s="200">
        <f>O159*H159</f>
        <v>0</v>
      </c>
      <c r="Q159" s="200">
        <v>0.27994000000000002</v>
      </c>
      <c r="R159" s="200">
        <f>Q159*H159</f>
        <v>9.1064482000000009</v>
      </c>
      <c r="S159" s="200">
        <v>0</v>
      </c>
      <c r="T159" s="201">
        <f>S159*H159</f>
        <v>0</v>
      </c>
      <c r="AR159" s="23" t="s">
        <v>151</v>
      </c>
      <c r="AT159" s="23" t="s">
        <v>146</v>
      </c>
      <c r="AU159" s="23" t="s">
        <v>85</v>
      </c>
      <c r="AY159" s="23" t="s">
        <v>144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3" t="s">
        <v>83</v>
      </c>
      <c r="BK159" s="202">
        <f>ROUND(I159*H159,2)</f>
        <v>0</v>
      </c>
      <c r="BL159" s="23" t="s">
        <v>151</v>
      </c>
      <c r="BM159" s="23" t="s">
        <v>258</v>
      </c>
    </row>
    <row r="160" spans="2:65" s="11" customFormat="1">
      <c r="B160" s="203"/>
      <c r="C160" s="204"/>
      <c r="D160" s="205" t="s">
        <v>153</v>
      </c>
      <c r="E160" s="206" t="s">
        <v>21</v>
      </c>
      <c r="F160" s="207" t="s">
        <v>259</v>
      </c>
      <c r="G160" s="204"/>
      <c r="H160" s="206" t="s">
        <v>21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153</v>
      </c>
      <c r="AU160" s="213" t="s">
        <v>85</v>
      </c>
      <c r="AV160" s="11" t="s">
        <v>83</v>
      </c>
      <c r="AW160" s="11" t="s">
        <v>38</v>
      </c>
      <c r="AX160" s="11" t="s">
        <v>75</v>
      </c>
      <c r="AY160" s="213" t="s">
        <v>144</v>
      </c>
    </row>
    <row r="161" spans="2:65" s="12" customFormat="1">
      <c r="B161" s="214"/>
      <c r="C161" s="215"/>
      <c r="D161" s="205" t="s">
        <v>153</v>
      </c>
      <c r="E161" s="216" t="s">
        <v>21</v>
      </c>
      <c r="F161" s="217" t="s">
        <v>155</v>
      </c>
      <c r="G161" s="215"/>
      <c r="H161" s="218">
        <v>32.53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153</v>
      </c>
      <c r="AU161" s="224" t="s">
        <v>85</v>
      </c>
      <c r="AV161" s="12" t="s">
        <v>85</v>
      </c>
      <c r="AW161" s="12" t="s">
        <v>38</v>
      </c>
      <c r="AX161" s="12" t="s">
        <v>83</v>
      </c>
      <c r="AY161" s="224" t="s">
        <v>144</v>
      </c>
    </row>
    <row r="162" spans="2:65" s="1" customFormat="1" ht="25.5" customHeight="1">
      <c r="B162" s="40"/>
      <c r="C162" s="191" t="s">
        <v>260</v>
      </c>
      <c r="D162" s="191" t="s">
        <v>146</v>
      </c>
      <c r="E162" s="192" t="s">
        <v>261</v>
      </c>
      <c r="F162" s="193" t="s">
        <v>262</v>
      </c>
      <c r="G162" s="194" t="s">
        <v>149</v>
      </c>
      <c r="H162" s="195">
        <v>22</v>
      </c>
      <c r="I162" s="196"/>
      <c r="J162" s="197">
        <f>ROUND(I162*H162,2)</f>
        <v>0</v>
      </c>
      <c r="K162" s="193" t="s">
        <v>150</v>
      </c>
      <c r="L162" s="60"/>
      <c r="M162" s="198" t="s">
        <v>21</v>
      </c>
      <c r="N162" s="199" t="s">
        <v>46</v>
      </c>
      <c r="O162" s="41"/>
      <c r="P162" s="200">
        <f>O162*H162</f>
        <v>0</v>
      </c>
      <c r="Q162" s="200">
        <v>8.4250000000000005E-2</v>
      </c>
      <c r="R162" s="200">
        <f>Q162*H162</f>
        <v>1.8535000000000001</v>
      </c>
      <c r="S162" s="200">
        <v>0</v>
      </c>
      <c r="T162" s="201">
        <f>S162*H162</f>
        <v>0</v>
      </c>
      <c r="AR162" s="23" t="s">
        <v>151</v>
      </c>
      <c r="AT162" s="23" t="s">
        <v>146</v>
      </c>
      <c r="AU162" s="23" t="s">
        <v>85</v>
      </c>
      <c r="AY162" s="23" t="s">
        <v>144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3" t="s">
        <v>83</v>
      </c>
      <c r="BK162" s="202">
        <f>ROUND(I162*H162,2)</f>
        <v>0</v>
      </c>
      <c r="BL162" s="23" t="s">
        <v>151</v>
      </c>
      <c r="BM162" s="23" t="s">
        <v>263</v>
      </c>
    </row>
    <row r="163" spans="2:65" s="11" customFormat="1">
      <c r="B163" s="203"/>
      <c r="C163" s="204"/>
      <c r="D163" s="205" t="s">
        <v>153</v>
      </c>
      <c r="E163" s="206" t="s">
        <v>21</v>
      </c>
      <c r="F163" s="207" t="s">
        <v>249</v>
      </c>
      <c r="G163" s="204"/>
      <c r="H163" s="206" t="s">
        <v>21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153</v>
      </c>
      <c r="AU163" s="213" t="s">
        <v>85</v>
      </c>
      <c r="AV163" s="11" t="s">
        <v>83</v>
      </c>
      <c r="AW163" s="11" t="s">
        <v>38</v>
      </c>
      <c r="AX163" s="11" t="s">
        <v>75</v>
      </c>
      <c r="AY163" s="213" t="s">
        <v>144</v>
      </c>
    </row>
    <row r="164" spans="2:65" s="12" customFormat="1">
      <c r="B164" s="214"/>
      <c r="C164" s="215"/>
      <c r="D164" s="205" t="s">
        <v>153</v>
      </c>
      <c r="E164" s="216" t="s">
        <v>21</v>
      </c>
      <c r="F164" s="217" t="s">
        <v>250</v>
      </c>
      <c r="G164" s="215"/>
      <c r="H164" s="218">
        <v>22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153</v>
      </c>
      <c r="AU164" s="224" t="s">
        <v>85</v>
      </c>
      <c r="AV164" s="12" t="s">
        <v>85</v>
      </c>
      <c r="AW164" s="12" t="s">
        <v>38</v>
      </c>
      <c r="AX164" s="12" t="s">
        <v>83</v>
      </c>
      <c r="AY164" s="224" t="s">
        <v>144</v>
      </c>
    </row>
    <row r="165" spans="2:65" s="1" customFormat="1" ht="25.5" customHeight="1">
      <c r="B165" s="40"/>
      <c r="C165" s="225" t="s">
        <v>9</v>
      </c>
      <c r="D165" s="225" t="s">
        <v>215</v>
      </c>
      <c r="E165" s="226" t="s">
        <v>264</v>
      </c>
      <c r="F165" s="227" t="s">
        <v>265</v>
      </c>
      <c r="G165" s="228" t="s">
        <v>149</v>
      </c>
      <c r="H165" s="229">
        <v>0</v>
      </c>
      <c r="I165" s="230"/>
      <c r="J165" s="231">
        <f>ROUND(I165*H165,2)</f>
        <v>0</v>
      </c>
      <c r="K165" s="227" t="s">
        <v>150</v>
      </c>
      <c r="L165" s="232"/>
      <c r="M165" s="233" t="s">
        <v>21</v>
      </c>
      <c r="N165" s="234" t="s">
        <v>46</v>
      </c>
      <c r="O165" s="41"/>
      <c r="P165" s="200">
        <f>O165*H165</f>
        <v>0</v>
      </c>
      <c r="Q165" s="200">
        <v>0.17599999999999999</v>
      </c>
      <c r="R165" s="200">
        <f>Q165*H165</f>
        <v>0</v>
      </c>
      <c r="S165" s="200">
        <v>0</v>
      </c>
      <c r="T165" s="201">
        <f>S165*H165</f>
        <v>0</v>
      </c>
      <c r="AR165" s="23" t="s">
        <v>184</v>
      </c>
      <c r="AT165" s="23" t="s">
        <v>215</v>
      </c>
      <c r="AU165" s="23" t="s">
        <v>85</v>
      </c>
      <c r="AY165" s="23" t="s">
        <v>144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23" t="s">
        <v>83</v>
      </c>
      <c r="BK165" s="202">
        <f>ROUND(I165*H165,2)</f>
        <v>0</v>
      </c>
      <c r="BL165" s="23" t="s">
        <v>151</v>
      </c>
      <c r="BM165" s="23" t="s">
        <v>266</v>
      </c>
    </row>
    <row r="166" spans="2:65" s="1" customFormat="1" ht="25.5" customHeight="1">
      <c r="B166" s="40"/>
      <c r="C166" s="191" t="s">
        <v>267</v>
      </c>
      <c r="D166" s="191" t="s">
        <v>146</v>
      </c>
      <c r="E166" s="192" t="s">
        <v>268</v>
      </c>
      <c r="F166" s="193" t="s">
        <v>269</v>
      </c>
      <c r="G166" s="194" t="s">
        <v>149</v>
      </c>
      <c r="H166" s="195">
        <v>26</v>
      </c>
      <c r="I166" s="196"/>
      <c r="J166" s="197">
        <f>ROUND(I166*H166,2)</f>
        <v>0</v>
      </c>
      <c r="K166" s="193" t="s">
        <v>150</v>
      </c>
      <c r="L166" s="60"/>
      <c r="M166" s="198" t="s">
        <v>21</v>
      </c>
      <c r="N166" s="199" t="s">
        <v>46</v>
      </c>
      <c r="O166" s="41"/>
      <c r="P166" s="200">
        <f>O166*H166</f>
        <v>0</v>
      </c>
      <c r="Q166" s="200">
        <v>0.10362</v>
      </c>
      <c r="R166" s="200">
        <f>Q166*H166</f>
        <v>2.6941200000000003</v>
      </c>
      <c r="S166" s="200">
        <v>0</v>
      </c>
      <c r="T166" s="201">
        <f>S166*H166</f>
        <v>0</v>
      </c>
      <c r="AR166" s="23" t="s">
        <v>151</v>
      </c>
      <c r="AT166" s="23" t="s">
        <v>146</v>
      </c>
      <c r="AU166" s="23" t="s">
        <v>85</v>
      </c>
      <c r="AY166" s="23" t="s">
        <v>144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3" t="s">
        <v>83</v>
      </c>
      <c r="BK166" s="202">
        <f>ROUND(I166*H166,2)</f>
        <v>0</v>
      </c>
      <c r="BL166" s="23" t="s">
        <v>151</v>
      </c>
      <c r="BM166" s="23" t="s">
        <v>270</v>
      </c>
    </row>
    <row r="167" spans="2:65" s="11" customFormat="1">
      <c r="B167" s="203"/>
      <c r="C167" s="204"/>
      <c r="D167" s="205" t="s">
        <v>153</v>
      </c>
      <c r="E167" s="206" t="s">
        <v>21</v>
      </c>
      <c r="F167" s="207" t="s">
        <v>247</v>
      </c>
      <c r="G167" s="204"/>
      <c r="H167" s="206" t="s">
        <v>21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153</v>
      </c>
      <c r="AU167" s="213" t="s">
        <v>85</v>
      </c>
      <c r="AV167" s="11" t="s">
        <v>83</v>
      </c>
      <c r="AW167" s="11" t="s">
        <v>38</v>
      </c>
      <c r="AX167" s="11" t="s">
        <v>75</v>
      </c>
      <c r="AY167" s="213" t="s">
        <v>144</v>
      </c>
    </row>
    <row r="168" spans="2:65" s="12" customFormat="1">
      <c r="B168" s="214"/>
      <c r="C168" s="215"/>
      <c r="D168" s="205" t="s">
        <v>153</v>
      </c>
      <c r="E168" s="216" t="s">
        <v>21</v>
      </c>
      <c r="F168" s="217" t="s">
        <v>248</v>
      </c>
      <c r="G168" s="215"/>
      <c r="H168" s="218">
        <v>26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153</v>
      </c>
      <c r="AU168" s="224" t="s">
        <v>85</v>
      </c>
      <c r="AV168" s="12" t="s">
        <v>85</v>
      </c>
      <c r="AW168" s="12" t="s">
        <v>38</v>
      </c>
      <c r="AX168" s="12" t="s">
        <v>83</v>
      </c>
      <c r="AY168" s="224" t="s">
        <v>144</v>
      </c>
    </row>
    <row r="169" spans="2:65" s="1" customFormat="1" ht="25.5" customHeight="1">
      <c r="B169" s="40"/>
      <c r="C169" s="225" t="s">
        <v>271</v>
      </c>
      <c r="D169" s="225" t="s">
        <v>215</v>
      </c>
      <c r="E169" s="226" t="s">
        <v>264</v>
      </c>
      <c r="F169" s="227" t="s">
        <v>265</v>
      </c>
      <c r="G169" s="228" t="s">
        <v>149</v>
      </c>
      <c r="H169" s="229">
        <v>0</v>
      </c>
      <c r="I169" s="230"/>
      <c r="J169" s="231">
        <f>ROUND(I169*H169,2)</f>
        <v>0</v>
      </c>
      <c r="K169" s="227" t="s">
        <v>150</v>
      </c>
      <c r="L169" s="232"/>
      <c r="M169" s="233" t="s">
        <v>21</v>
      </c>
      <c r="N169" s="234" t="s">
        <v>46</v>
      </c>
      <c r="O169" s="41"/>
      <c r="P169" s="200">
        <f>O169*H169</f>
        <v>0</v>
      </c>
      <c r="Q169" s="200">
        <v>0.17599999999999999</v>
      </c>
      <c r="R169" s="200">
        <f>Q169*H169</f>
        <v>0</v>
      </c>
      <c r="S169" s="200">
        <v>0</v>
      </c>
      <c r="T169" s="201">
        <f>S169*H169</f>
        <v>0</v>
      </c>
      <c r="AR169" s="23" t="s">
        <v>184</v>
      </c>
      <c r="AT169" s="23" t="s">
        <v>215</v>
      </c>
      <c r="AU169" s="23" t="s">
        <v>85</v>
      </c>
      <c r="AY169" s="23" t="s">
        <v>144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3" t="s">
        <v>83</v>
      </c>
      <c r="BK169" s="202">
        <f>ROUND(I169*H169,2)</f>
        <v>0</v>
      </c>
      <c r="BL169" s="23" t="s">
        <v>151</v>
      </c>
      <c r="BM169" s="23" t="s">
        <v>272</v>
      </c>
    </row>
    <row r="170" spans="2:65" s="1" customFormat="1" ht="25.5" customHeight="1">
      <c r="B170" s="40"/>
      <c r="C170" s="191" t="s">
        <v>273</v>
      </c>
      <c r="D170" s="191" t="s">
        <v>146</v>
      </c>
      <c r="E170" s="192" t="s">
        <v>274</v>
      </c>
      <c r="F170" s="193" t="s">
        <v>275</v>
      </c>
      <c r="G170" s="194" t="s">
        <v>149</v>
      </c>
      <c r="H170" s="195">
        <v>32.53</v>
      </c>
      <c r="I170" s="196"/>
      <c r="J170" s="197">
        <f>ROUND(I170*H170,2)</f>
        <v>0</v>
      </c>
      <c r="K170" s="193" t="s">
        <v>150</v>
      </c>
      <c r="L170" s="60"/>
      <c r="M170" s="198" t="s">
        <v>21</v>
      </c>
      <c r="N170" s="199" t="s">
        <v>46</v>
      </c>
      <c r="O170" s="41"/>
      <c r="P170" s="200">
        <f>O170*H170</f>
        <v>0</v>
      </c>
      <c r="Q170" s="200">
        <v>0.10100000000000001</v>
      </c>
      <c r="R170" s="200">
        <f>Q170*H170</f>
        <v>3.2855300000000005</v>
      </c>
      <c r="S170" s="200">
        <v>0</v>
      </c>
      <c r="T170" s="201">
        <f>S170*H170</f>
        <v>0</v>
      </c>
      <c r="AR170" s="23" t="s">
        <v>151</v>
      </c>
      <c r="AT170" s="23" t="s">
        <v>146</v>
      </c>
      <c r="AU170" s="23" t="s">
        <v>85</v>
      </c>
      <c r="AY170" s="23" t="s">
        <v>144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3" t="s">
        <v>83</v>
      </c>
      <c r="BK170" s="202">
        <f>ROUND(I170*H170,2)</f>
        <v>0</v>
      </c>
      <c r="BL170" s="23" t="s">
        <v>151</v>
      </c>
      <c r="BM170" s="23" t="s">
        <v>276</v>
      </c>
    </row>
    <row r="171" spans="2:65" s="1" customFormat="1" ht="25.5" customHeight="1">
      <c r="B171" s="40"/>
      <c r="C171" s="225" t="s">
        <v>277</v>
      </c>
      <c r="D171" s="225" t="s">
        <v>215</v>
      </c>
      <c r="E171" s="226" t="s">
        <v>278</v>
      </c>
      <c r="F171" s="227" t="s">
        <v>279</v>
      </c>
      <c r="G171" s="228" t="s">
        <v>149</v>
      </c>
      <c r="H171" s="229">
        <v>2</v>
      </c>
      <c r="I171" s="230"/>
      <c r="J171" s="231">
        <f>ROUND(I171*H171,2)</f>
        <v>0</v>
      </c>
      <c r="K171" s="227" t="s">
        <v>21</v>
      </c>
      <c r="L171" s="232"/>
      <c r="M171" s="233" t="s">
        <v>21</v>
      </c>
      <c r="N171" s="234" t="s">
        <v>46</v>
      </c>
      <c r="O171" s="41"/>
      <c r="P171" s="200">
        <f>O171*H171</f>
        <v>0</v>
      </c>
      <c r="Q171" s="200">
        <v>0.108</v>
      </c>
      <c r="R171" s="200">
        <f>Q171*H171</f>
        <v>0.216</v>
      </c>
      <c r="S171" s="200">
        <v>0</v>
      </c>
      <c r="T171" s="201">
        <f>S171*H171</f>
        <v>0</v>
      </c>
      <c r="AR171" s="23" t="s">
        <v>184</v>
      </c>
      <c r="AT171" s="23" t="s">
        <v>215</v>
      </c>
      <c r="AU171" s="23" t="s">
        <v>85</v>
      </c>
      <c r="AY171" s="23" t="s">
        <v>144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3" t="s">
        <v>83</v>
      </c>
      <c r="BK171" s="202">
        <f>ROUND(I171*H171,2)</f>
        <v>0</v>
      </c>
      <c r="BL171" s="23" t="s">
        <v>151</v>
      </c>
      <c r="BM171" s="23" t="s">
        <v>280</v>
      </c>
    </row>
    <row r="172" spans="2:65" s="10" customFormat="1" ht="29.85" customHeight="1">
      <c r="B172" s="175"/>
      <c r="C172" s="176"/>
      <c r="D172" s="177" t="s">
        <v>74</v>
      </c>
      <c r="E172" s="189" t="s">
        <v>174</v>
      </c>
      <c r="F172" s="189" t="s">
        <v>281</v>
      </c>
      <c r="G172" s="176"/>
      <c r="H172" s="176"/>
      <c r="I172" s="179"/>
      <c r="J172" s="190">
        <f>BK172</f>
        <v>0</v>
      </c>
      <c r="K172" s="176"/>
      <c r="L172" s="181"/>
      <c r="M172" s="182"/>
      <c r="N172" s="183"/>
      <c r="O172" s="183"/>
      <c r="P172" s="184">
        <f>SUM(P173:P416)</f>
        <v>0</v>
      </c>
      <c r="Q172" s="183"/>
      <c r="R172" s="184">
        <f>SUM(R173:R416)</f>
        <v>13.462949919999996</v>
      </c>
      <c r="S172" s="183"/>
      <c r="T172" s="185">
        <f>SUM(T173:T416)</f>
        <v>0</v>
      </c>
      <c r="AR172" s="186" t="s">
        <v>83</v>
      </c>
      <c r="AT172" s="187" t="s">
        <v>74</v>
      </c>
      <c r="AU172" s="187" t="s">
        <v>83</v>
      </c>
      <c r="AY172" s="186" t="s">
        <v>144</v>
      </c>
      <c r="BK172" s="188">
        <f>SUM(BK173:BK416)</f>
        <v>0</v>
      </c>
    </row>
    <row r="173" spans="2:65" s="1" customFormat="1" ht="25.5" customHeight="1">
      <c r="B173" s="40"/>
      <c r="C173" s="191" t="s">
        <v>282</v>
      </c>
      <c r="D173" s="191" t="s">
        <v>146</v>
      </c>
      <c r="E173" s="192" t="s">
        <v>283</v>
      </c>
      <c r="F173" s="193" t="s">
        <v>284</v>
      </c>
      <c r="G173" s="194" t="s">
        <v>149</v>
      </c>
      <c r="H173" s="195">
        <v>11.34</v>
      </c>
      <c r="I173" s="196"/>
      <c r="J173" s="197">
        <f>ROUND(I173*H173,2)</f>
        <v>0</v>
      </c>
      <c r="K173" s="193" t="s">
        <v>150</v>
      </c>
      <c r="L173" s="60"/>
      <c r="M173" s="198" t="s">
        <v>21</v>
      </c>
      <c r="N173" s="199" t="s">
        <v>46</v>
      </c>
      <c r="O173" s="41"/>
      <c r="P173" s="200">
        <f>O173*H173</f>
        <v>0</v>
      </c>
      <c r="Q173" s="200">
        <v>4.3800000000000002E-3</v>
      </c>
      <c r="R173" s="200">
        <f>Q173*H173</f>
        <v>4.9669200000000004E-2</v>
      </c>
      <c r="S173" s="200">
        <v>0</v>
      </c>
      <c r="T173" s="201">
        <f>S173*H173</f>
        <v>0</v>
      </c>
      <c r="AR173" s="23" t="s">
        <v>151</v>
      </c>
      <c r="AT173" s="23" t="s">
        <v>146</v>
      </c>
      <c r="AU173" s="23" t="s">
        <v>85</v>
      </c>
      <c r="AY173" s="23" t="s">
        <v>144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3" t="s">
        <v>83</v>
      </c>
      <c r="BK173" s="202">
        <f>ROUND(I173*H173,2)</f>
        <v>0</v>
      </c>
      <c r="BL173" s="23" t="s">
        <v>151</v>
      </c>
      <c r="BM173" s="23" t="s">
        <v>285</v>
      </c>
    </row>
    <row r="174" spans="2:65" s="11" customFormat="1">
      <c r="B174" s="203"/>
      <c r="C174" s="204"/>
      <c r="D174" s="205" t="s">
        <v>153</v>
      </c>
      <c r="E174" s="206" t="s">
        <v>21</v>
      </c>
      <c r="F174" s="207" t="s">
        <v>225</v>
      </c>
      <c r="G174" s="204"/>
      <c r="H174" s="206" t="s">
        <v>21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153</v>
      </c>
      <c r="AU174" s="213" t="s">
        <v>85</v>
      </c>
      <c r="AV174" s="11" t="s">
        <v>83</v>
      </c>
      <c r="AW174" s="11" t="s">
        <v>38</v>
      </c>
      <c r="AX174" s="11" t="s">
        <v>75</v>
      </c>
      <c r="AY174" s="213" t="s">
        <v>144</v>
      </c>
    </row>
    <row r="175" spans="2:65" s="12" customFormat="1">
      <c r="B175" s="214"/>
      <c r="C175" s="215"/>
      <c r="D175" s="205" t="s">
        <v>153</v>
      </c>
      <c r="E175" s="216" t="s">
        <v>21</v>
      </c>
      <c r="F175" s="217" t="s">
        <v>286</v>
      </c>
      <c r="G175" s="215"/>
      <c r="H175" s="218">
        <v>0.54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153</v>
      </c>
      <c r="AU175" s="224" t="s">
        <v>85</v>
      </c>
      <c r="AV175" s="12" t="s">
        <v>85</v>
      </c>
      <c r="AW175" s="12" t="s">
        <v>38</v>
      </c>
      <c r="AX175" s="12" t="s">
        <v>75</v>
      </c>
      <c r="AY175" s="224" t="s">
        <v>144</v>
      </c>
    </row>
    <row r="176" spans="2:65" s="12" customFormat="1">
      <c r="B176" s="214"/>
      <c r="C176" s="215"/>
      <c r="D176" s="205" t="s">
        <v>153</v>
      </c>
      <c r="E176" s="216" t="s">
        <v>21</v>
      </c>
      <c r="F176" s="217" t="s">
        <v>287</v>
      </c>
      <c r="G176" s="215"/>
      <c r="H176" s="218">
        <v>1.1399999999999999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153</v>
      </c>
      <c r="AU176" s="224" t="s">
        <v>85</v>
      </c>
      <c r="AV176" s="12" t="s">
        <v>85</v>
      </c>
      <c r="AW176" s="12" t="s">
        <v>38</v>
      </c>
      <c r="AX176" s="12" t="s">
        <v>75</v>
      </c>
      <c r="AY176" s="224" t="s">
        <v>144</v>
      </c>
    </row>
    <row r="177" spans="2:65" s="12" customFormat="1">
      <c r="B177" s="214"/>
      <c r="C177" s="215"/>
      <c r="D177" s="205" t="s">
        <v>153</v>
      </c>
      <c r="E177" s="216" t="s">
        <v>21</v>
      </c>
      <c r="F177" s="217" t="s">
        <v>288</v>
      </c>
      <c r="G177" s="215"/>
      <c r="H177" s="218">
        <v>1.71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153</v>
      </c>
      <c r="AU177" s="224" t="s">
        <v>85</v>
      </c>
      <c r="AV177" s="12" t="s">
        <v>85</v>
      </c>
      <c r="AW177" s="12" t="s">
        <v>38</v>
      </c>
      <c r="AX177" s="12" t="s">
        <v>75</v>
      </c>
      <c r="AY177" s="224" t="s">
        <v>144</v>
      </c>
    </row>
    <row r="178" spans="2:65" s="12" customFormat="1">
      <c r="B178" s="214"/>
      <c r="C178" s="215"/>
      <c r="D178" s="205" t="s">
        <v>153</v>
      </c>
      <c r="E178" s="216" t="s">
        <v>21</v>
      </c>
      <c r="F178" s="217" t="s">
        <v>289</v>
      </c>
      <c r="G178" s="215"/>
      <c r="H178" s="218">
        <v>1.68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153</v>
      </c>
      <c r="AU178" s="224" t="s">
        <v>85</v>
      </c>
      <c r="AV178" s="12" t="s">
        <v>85</v>
      </c>
      <c r="AW178" s="12" t="s">
        <v>38</v>
      </c>
      <c r="AX178" s="12" t="s">
        <v>75</v>
      </c>
      <c r="AY178" s="224" t="s">
        <v>144</v>
      </c>
    </row>
    <row r="179" spans="2:65" s="12" customFormat="1">
      <c r="B179" s="214"/>
      <c r="C179" s="215"/>
      <c r="D179" s="205" t="s">
        <v>153</v>
      </c>
      <c r="E179" s="216" t="s">
        <v>21</v>
      </c>
      <c r="F179" s="217" t="s">
        <v>287</v>
      </c>
      <c r="G179" s="215"/>
      <c r="H179" s="218">
        <v>1.1399999999999999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153</v>
      </c>
      <c r="AU179" s="224" t="s">
        <v>85</v>
      </c>
      <c r="AV179" s="12" t="s">
        <v>85</v>
      </c>
      <c r="AW179" s="12" t="s">
        <v>38</v>
      </c>
      <c r="AX179" s="12" t="s">
        <v>75</v>
      </c>
      <c r="AY179" s="224" t="s">
        <v>144</v>
      </c>
    </row>
    <row r="180" spans="2:65" s="11" customFormat="1">
      <c r="B180" s="203"/>
      <c r="C180" s="204"/>
      <c r="D180" s="205" t="s">
        <v>153</v>
      </c>
      <c r="E180" s="206" t="s">
        <v>21</v>
      </c>
      <c r="F180" s="207" t="s">
        <v>230</v>
      </c>
      <c r="G180" s="204"/>
      <c r="H180" s="206" t="s">
        <v>21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153</v>
      </c>
      <c r="AU180" s="213" t="s">
        <v>85</v>
      </c>
      <c r="AV180" s="11" t="s">
        <v>83</v>
      </c>
      <c r="AW180" s="11" t="s">
        <v>38</v>
      </c>
      <c r="AX180" s="11" t="s">
        <v>75</v>
      </c>
      <c r="AY180" s="213" t="s">
        <v>144</v>
      </c>
    </row>
    <row r="181" spans="2:65" s="12" customFormat="1">
      <c r="B181" s="214"/>
      <c r="C181" s="215"/>
      <c r="D181" s="205" t="s">
        <v>153</v>
      </c>
      <c r="E181" s="216" t="s">
        <v>21</v>
      </c>
      <c r="F181" s="217" t="s">
        <v>287</v>
      </c>
      <c r="G181" s="215"/>
      <c r="H181" s="218">
        <v>1.1399999999999999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153</v>
      </c>
      <c r="AU181" s="224" t="s">
        <v>85</v>
      </c>
      <c r="AV181" s="12" t="s">
        <v>85</v>
      </c>
      <c r="AW181" s="12" t="s">
        <v>38</v>
      </c>
      <c r="AX181" s="12" t="s">
        <v>75</v>
      </c>
      <c r="AY181" s="224" t="s">
        <v>144</v>
      </c>
    </row>
    <row r="182" spans="2:65" s="12" customFormat="1">
      <c r="B182" s="214"/>
      <c r="C182" s="215"/>
      <c r="D182" s="205" t="s">
        <v>153</v>
      </c>
      <c r="E182" s="216" t="s">
        <v>21</v>
      </c>
      <c r="F182" s="217" t="s">
        <v>287</v>
      </c>
      <c r="G182" s="215"/>
      <c r="H182" s="218">
        <v>1.1399999999999999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153</v>
      </c>
      <c r="AU182" s="224" t="s">
        <v>85</v>
      </c>
      <c r="AV182" s="12" t="s">
        <v>85</v>
      </c>
      <c r="AW182" s="12" t="s">
        <v>38</v>
      </c>
      <c r="AX182" s="12" t="s">
        <v>75</v>
      </c>
      <c r="AY182" s="224" t="s">
        <v>144</v>
      </c>
    </row>
    <row r="183" spans="2:65" s="12" customFormat="1">
      <c r="B183" s="214"/>
      <c r="C183" s="215"/>
      <c r="D183" s="205" t="s">
        <v>153</v>
      </c>
      <c r="E183" s="216" t="s">
        <v>21</v>
      </c>
      <c r="F183" s="217" t="s">
        <v>290</v>
      </c>
      <c r="G183" s="215"/>
      <c r="H183" s="218">
        <v>1.425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153</v>
      </c>
      <c r="AU183" s="224" t="s">
        <v>85</v>
      </c>
      <c r="AV183" s="12" t="s">
        <v>85</v>
      </c>
      <c r="AW183" s="12" t="s">
        <v>38</v>
      </c>
      <c r="AX183" s="12" t="s">
        <v>75</v>
      </c>
      <c r="AY183" s="224" t="s">
        <v>144</v>
      </c>
    </row>
    <row r="184" spans="2:65" s="12" customFormat="1">
      <c r="B184" s="214"/>
      <c r="C184" s="215"/>
      <c r="D184" s="205" t="s">
        <v>153</v>
      </c>
      <c r="E184" s="216" t="s">
        <v>21</v>
      </c>
      <c r="F184" s="217" t="s">
        <v>290</v>
      </c>
      <c r="G184" s="215"/>
      <c r="H184" s="218">
        <v>1.425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153</v>
      </c>
      <c r="AU184" s="224" t="s">
        <v>85</v>
      </c>
      <c r="AV184" s="12" t="s">
        <v>85</v>
      </c>
      <c r="AW184" s="12" t="s">
        <v>38</v>
      </c>
      <c r="AX184" s="12" t="s">
        <v>75</v>
      </c>
      <c r="AY184" s="224" t="s">
        <v>144</v>
      </c>
    </row>
    <row r="185" spans="2:65" s="13" customFormat="1">
      <c r="B185" s="235"/>
      <c r="C185" s="236"/>
      <c r="D185" s="205" t="s">
        <v>153</v>
      </c>
      <c r="E185" s="237" t="s">
        <v>21</v>
      </c>
      <c r="F185" s="238" t="s">
        <v>232</v>
      </c>
      <c r="G185" s="236"/>
      <c r="H185" s="239">
        <v>11.34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153</v>
      </c>
      <c r="AU185" s="245" t="s">
        <v>85</v>
      </c>
      <c r="AV185" s="13" t="s">
        <v>151</v>
      </c>
      <c r="AW185" s="13" t="s">
        <v>38</v>
      </c>
      <c r="AX185" s="13" t="s">
        <v>83</v>
      </c>
      <c r="AY185" s="245" t="s">
        <v>144</v>
      </c>
    </row>
    <row r="186" spans="2:65" s="1" customFormat="1" ht="16.5" customHeight="1">
      <c r="B186" s="40"/>
      <c r="C186" s="191" t="s">
        <v>291</v>
      </c>
      <c r="D186" s="191" t="s">
        <v>146</v>
      </c>
      <c r="E186" s="192" t="s">
        <v>292</v>
      </c>
      <c r="F186" s="193" t="s">
        <v>293</v>
      </c>
      <c r="G186" s="194" t="s">
        <v>149</v>
      </c>
      <c r="H186" s="195">
        <v>11.34</v>
      </c>
      <c r="I186" s="196"/>
      <c r="J186" s="197">
        <f>ROUND(I186*H186,2)</f>
        <v>0</v>
      </c>
      <c r="K186" s="193" t="s">
        <v>150</v>
      </c>
      <c r="L186" s="60"/>
      <c r="M186" s="198" t="s">
        <v>21</v>
      </c>
      <c r="N186" s="199" t="s">
        <v>46</v>
      </c>
      <c r="O186" s="41"/>
      <c r="P186" s="200">
        <f>O186*H186</f>
        <v>0</v>
      </c>
      <c r="Q186" s="200">
        <v>3.0000000000000001E-3</v>
      </c>
      <c r="R186" s="200">
        <f>Q186*H186</f>
        <v>3.4020000000000002E-2</v>
      </c>
      <c r="S186" s="200">
        <v>0</v>
      </c>
      <c r="T186" s="201">
        <f>S186*H186</f>
        <v>0</v>
      </c>
      <c r="AR186" s="23" t="s">
        <v>151</v>
      </c>
      <c r="AT186" s="23" t="s">
        <v>146</v>
      </c>
      <c r="AU186" s="23" t="s">
        <v>85</v>
      </c>
      <c r="AY186" s="23" t="s">
        <v>144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23" t="s">
        <v>83</v>
      </c>
      <c r="BK186" s="202">
        <f>ROUND(I186*H186,2)</f>
        <v>0</v>
      </c>
      <c r="BL186" s="23" t="s">
        <v>151</v>
      </c>
      <c r="BM186" s="23" t="s">
        <v>294</v>
      </c>
    </row>
    <row r="187" spans="2:65" s="1" customFormat="1" ht="16.5" customHeight="1">
      <c r="B187" s="40"/>
      <c r="C187" s="191" t="s">
        <v>295</v>
      </c>
      <c r="D187" s="191" t="s">
        <v>146</v>
      </c>
      <c r="E187" s="192" t="s">
        <v>296</v>
      </c>
      <c r="F187" s="193" t="s">
        <v>297</v>
      </c>
      <c r="G187" s="194" t="s">
        <v>149</v>
      </c>
      <c r="H187" s="195">
        <v>99.75</v>
      </c>
      <c r="I187" s="196"/>
      <c r="J187" s="197">
        <f>ROUND(I187*H187,2)</f>
        <v>0</v>
      </c>
      <c r="K187" s="193" t="s">
        <v>150</v>
      </c>
      <c r="L187" s="60"/>
      <c r="M187" s="198" t="s">
        <v>21</v>
      </c>
      <c r="N187" s="199" t="s">
        <v>46</v>
      </c>
      <c r="O187" s="41"/>
      <c r="P187" s="200">
        <f>O187*H187</f>
        <v>0</v>
      </c>
      <c r="Q187" s="200">
        <v>3.3579999999999999E-2</v>
      </c>
      <c r="R187" s="200">
        <f>Q187*H187</f>
        <v>3.3496049999999999</v>
      </c>
      <c r="S187" s="200">
        <v>0</v>
      </c>
      <c r="T187" s="201">
        <f>S187*H187</f>
        <v>0</v>
      </c>
      <c r="AR187" s="23" t="s">
        <v>151</v>
      </c>
      <c r="AT187" s="23" t="s">
        <v>146</v>
      </c>
      <c r="AU187" s="23" t="s">
        <v>85</v>
      </c>
      <c r="AY187" s="23" t="s">
        <v>144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3" t="s">
        <v>83</v>
      </c>
      <c r="BK187" s="202">
        <f>ROUND(I187*H187,2)</f>
        <v>0</v>
      </c>
      <c r="BL187" s="23" t="s">
        <v>151</v>
      </c>
      <c r="BM187" s="23" t="s">
        <v>298</v>
      </c>
    </row>
    <row r="188" spans="2:65" s="12" customFormat="1">
      <c r="B188" s="214"/>
      <c r="C188" s="215"/>
      <c r="D188" s="205" t="s">
        <v>153</v>
      </c>
      <c r="E188" s="216" t="s">
        <v>21</v>
      </c>
      <c r="F188" s="217" t="s">
        <v>299</v>
      </c>
      <c r="G188" s="215"/>
      <c r="H188" s="218">
        <v>99.75</v>
      </c>
      <c r="I188" s="219"/>
      <c r="J188" s="215"/>
      <c r="K188" s="215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153</v>
      </c>
      <c r="AU188" s="224" t="s">
        <v>85</v>
      </c>
      <c r="AV188" s="12" t="s">
        <v>85</v>
      </c>
      <c r="AW188" s="12" t="s">
        <v>38</v>
      </c>
      <c r="AX188" s="12" t="s">
        <v>83</v>
      </c>
      <c r="AY188" s="224" t="s">
        <v>144</v>
      </c>
    </row>
    <row r="189" spans="2:65" s="1" customFormat="1" ht="16.5" customHeight="1">
      <c r="B189" s="40"/>
      <c r="C189" s="191" t="s">
        <v>300</v>
      </c>
      <c r="D189" s="191" t="s">
        <v>146</v>
      </c>
      <c r="E189" s="192" t="s">
        <v>301</v>
      </c>
      <c r="F189" s="193" t="s">
        <v>302</v>
      </c>
      <c r="G189" s="194" t="s">
        <v>163</v>
      </c>
      <c r="H189" s="195">
        <v>332.5</v>
      </c>
      <c r="I189" s="196"/>
      <c r="J189" s="197">
        <f>ROUND(I189*H189,2)</f>
        <v>0</v>
      </c>
      <c r="K189" s="193" t="s">
        <v>150</v>
      </c>
      <c r="L189" s="60"/>
      <c r="M189" s="198" t="s">
        <v>21</v>
      </c>
      <c r="N189" s="199" t="s">
        <v>46</v>
      </c>
      <c r="O189" s="41"/>
      <c r="P189" s="200">
        <f>O189*H189</f>
        <v>0</v>
      </c>
      <c r="Q189" s="200">
        <v>1.5E-3</v>
      </c>
      <c r="R189" s="200">
        <f>Q189*H189</f>
        <v>0.49875000000000003</v>
      </c>
      <c r="S189" s="200">
        <v>0</v>
      </c>
      <c r="T189" s="201">
        <f>S189*H189</f>
        <v>0</v>
      </c>
      <c r="AR189" s="23" t="s">
        <v>151</v>
      </c>
      <c r="AT189" s="23" t="s">
        <v>146</v>
      </c>
      <c r="AU189" s="23" t="s">
        <v>85</v>
      </c>
      <c r="AY189" s="23" t="s">
        <v>144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3" t="s">
        <v>83</v>
      </c>
      <c r="BK189" s="202">
        <f>ROUND(I189*H189,2)</f>
        <v>0</v>
      </c>
      <c r="BL189" s="23" t="s">
        <v>151</v>
      </c>
      <c r="BM189" s="23" t="s">
        <v>303</v>
      </c>
    </row>
    <row r="190" spans="2:65" s="11" customFormat="1">
      <c r="B190" s="203"/>
      <c r="C190" s="204"/>
      <c r="D190" s="205" t="s">
        <v>153</v>
      </c>
      <c r="E190" s="206" t="s">
        <v>21</v>
      </c>
      <c r="F190" s="207" t="s">
        <v>225</v>
      </c>
      <c r="G190" s="204"/>
      <c r="H190" s="206" t="s">
        <v>21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153</v>
      </c>
      <c r="AU190" s="213" t="s">
        <v>85</v>
      </c>
      <c r="AV190" s="11" t="s">
        <v>83</v>
      </c>
      <c r="AW190" s="11" t="s">
        <v>38</v>
      </c>
      <c r="AX190" s="11" t="s">
        <v>75</v>
      </c>
      <c r="AY190" s="213" t="s">
        <v>144</v>
      </c>
    </row>
    <row r="191" spans="2:65" s="12" customFormat="1">
      <c r="B191" s="214"/>
      <c r="C191" s="215"/>
      <c r="D191" s="205" t="s">
        <v>153</v>
      </c>
      <c r="E191" s="216" t="s">
        <v>21</v>
      </c>
      <c r="F191" s="217" t="s">
        <v>304</v>
      </c>
      <c r="G191" s="215"/>
      <c r="H191" s="218">
        <v>26.4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153</v>
      </c>
      <c r="AU191" s="224" t="s">
        <v>85</v>
      </c>
      <c r="AV191" s="12" t="s">
        <v>85</v>
      </c>
      <c r="AW191" s="12" t="s">
        <v>38</v>
      </c>
      <c r="AX191" s="12" t="s">
        <v>75</v>
      </c>
      <c r="AY191" s="224" t="s">
        <v>144</v>
      </c>
    </row>
    <row r="192" spans="2:65" s="12" customFormat="1">
      <c r="B192" s="214"/>
      <c r="C192" s="215"/>
      <c r="D192" s="205" t="s">
        <v>153</v>
      </c>
      <c r="E192" s="216" t="s">
        <v>21</v>
      </c>
      <c r="F192" s="217" t="s">
        <v>305</v>
      </c>
      <c r="G192" s="215"/>
      <c r="H192" s="218">
        <v>60.8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153</v>
      </c>
      <c r="AU192" s="224" t="s">
        <v>85</v>
      </c>
      <c r="AV192" s="12" t="s">
        <v>85</v>
      </c>
      <c r="AW192" s="12" t="s">
        <v>38</v>
      </c>
      <c r="AX192" s="12" t="s">
        <v>75</v>
      </c>
      <c r="AY192" s="224" t="s">
        <v>144</v>
      </c>
    </row>
    <row r="193" spans="2:51" s="12" customFormat="1">
      <c r="B193" s="214"/>
      <c r="C193" s="215"/>
      <c r="D193" s="205" t="s">
        <v>153</v>
      </c>
      <c r="E193" s="216" t="s">
        <v>21</v>
      </c>
      <c r="F193" s="217" t="s">
        <v>306</v>
      </c>
      <c r="G193" s="215"/>
      <c r="H193" s="218">
        <v>6.4</v>
      </c>
      <c r="I193" s="219"/>
      <c r="J193" s="215"/>
      <c r="K193" s="215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153</v>
      </c>
      <c r="AU193" s="224" t="s">
        <v>85</v>
      </c>
      <c r="AV193" s="12" t="s">
        <v>85</v>
      </c>
      <c r="AW193" s="12" t="s">
        <v>38</v>
      </c>
      <c r="AX193" s="12" t="s">
        <v>75</v>
      </c>
      <c r="AY193" s="224" t="s">
        <v>144</v>
      </c>
    </row>
    <row r="194" spans="2:51" s="12" customFormat="1">
      <c r="B194" s="214"/>
      <c r="C194" s="215"/>
      <c r="D194" s="205" t="s">
        <v>153</v>
      </c>
      <c r="E194" s="216" t="s">
        <v>21</v>
      </c>
      <c r="F194" s="217" t="s">
        <v>307</v>
      </c>
      <c r="G194" s="215"/>
      <c r="H194" s="218">
        <v>9.4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153</v>
      </c>
      <c r="AU194" s="224" t="s">
        <v>85</v>
      </c>
      <c r="AV194" s="12" t="s">
        <v>85</v>
      </c>
      <c r="AW194" s="12" t="s">
        <v>38</v>
      </c>
      <c r="AX194" s="12" t="s">
        <v>75</v>
      </c>
      <c r="AY194" s="224" t="s">
        <v>144</v>
      </c>
    </row>
    <row r="195" spans="2:51" s="12" customFormat="1">
      <c r="B195" s="214"/>
      <c r="C195" s="215"/>
      <c r="D195" s="205" t="s">
        <v>153</v>
      </c>
      <c r="E195" s="216" t="s">
        <v>21</v>
      </c>
      <c r="F195" s="217" t="s">
        <v>308</v>
      </c>
      <c r="G195" s="215"/>
      <c r="H195" s="218">
        <v>8.4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153</v>
      </c>
      <c r="AU195" s="224" t="s">
        <v>85</v>
      </c>
      <c r="AV195" s="12" t="s">
        <v>85</v>
      </c>
      <c r="AW195" s="12" t="s">
        <v>38</v>
      </c>
      <c r="AX195" s="12" t="s">
        <v>75</v>
      </c>
      <c r="AY195" s="224" t="s">
        <v>144</v>
      </c>
    </row>
    <row r="196" spans="2:51" s="12" customFormat="1">
      <c r="B196" s="214"/>
      <c r="C196" s="215"/>
      <c r="D196" s="205" t="s">
        <v>153</v>
      </c>
      <c r="E196" s="216" t="s">
        <v>21</v>
      </c>
      <c r="F196" s="217" t="s">
        <v>307</v>
      </c>
      <c r="G196" s="215"/>
      <c r="H196" s="218">
        <v>9.4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153</v>
      </c>
      <c r="AU196" s="224" t="s">
        <v>85</v>
      </c>
      <c r="AV196" s="12" t="s">
        <v>85</v>
      </c>
      <c r="AW196" s="12" t="s">
        <v>38</v>
      </c>
      <c r="AX196" s="12" t="s">
        <v>75</v>
      </c>
      <c r="AY196" s="224" t="s">
        <v>144</v>
      </c>
    </row>
    <row r="197" spans="2:51" s="11" customFormat="1">
      <c r="B197" s="203"/>
      <c r="C197" s="204"/>
      <c r="D197" s="205" t="s">
        <v>153</v>
      </c>
      <c r="E197" s="206" t="s">
        <v>21</v>
      </c>
      <c r="F197" s="207" t="s">
        <v>230</v>
      </c>
      <c r="G197" s="204"/>
      <c r="H197" s="206" t="s">
        <v>21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153</v>
      </c>
      <c r="AU197" s="213" t="s">
        <v>85</v>
      </c>
      <c r="AV197" s="11" t="s">
        <v>83</v>
      </c>
      <c r="AW197" s="11" t="s">
        <v>38</v>
      </c>
      <c r="AX197" s="11" t="s">
        <v>75</v>
      </c>
      <c r="AY197" s="213" t="s">
        <v>144</v>
      </c>
    </row>
    <row r="198" spans="2:51" s="12" customFormat="1">
      <c r="B198" s="214"/>
      <c r="C198" s="215"/>
      <c r="D198" s="205" t="s">
        <v>153</v>
      </c>
      <c r="E198" s="216" t="s">
        <v>21</v>
      </c>
      <c r="F198" s="217" t="s">
        <v>309</v>
      </c>
      <c r="G198" s="215"/>
      <c r="H198" s="218">
        <v>76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153</v>
      </c>
      <c r="AU198" s="224" t="s">
        <v>85</v>
      </c>
      <c r="AV198" s="12" t="s">
        <v>85</v>
      </c>
      <c r="AW198" s="12" t="s">
        <v>38</v>
      </c>
      <c r="AX198" s="12" t="s">
        <v>75</v>
      </c>
      <c r="AY198" s="224" t="s">
        <v>144</v>
      </c>
    </row>
    <row r="199" spans="2:51" s="12" customFormat="1">
      <c r="B199" s="214"/>
      <c r="C199" s="215"/>
      <c r="D199" s="205" t="s">
        <v>153</v>
      </c>
      <c r="E199" s="216" t="s">
        <v>21</v>
      </c>
      <c r="F199" s="217" t="s">
        <v>310</v>
      </c>
      <c r="G199" s="215"/>
      <c r="H199" s="218">
        <v>15.2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153</v>
      </c>
      <c r="AU199" s="224" t="s">
        <v>85</v>
      </c>
      <c r="AV199" s="12" t="s">
        <v>85</v>
      </c>
      <c r="AW199" s="12" t="s">
        <v>38</v>
      </c>
      <c r="AX199" s="12" t="s">
        <v>75</v>
      </c>
      <c r="AY199" s="224" t="s">
        <v>144</v>
      </c>
    </row>
    <row r="200" spans="2:51" s="12" customFormat="1">
      <c r="B200" s="214"/>
      <c r="C200" s="215"/>
      <c r="D200" s="205" t="s">
        <v>153</v>
      </c>
      <c r="E200" s="216" t="s">
        <v>21</v>
      </c>
      <c r="F200" s="217" t="s">
        <v>311</v>
      </c>
      <c r="G200" s="215"/>
      <c r="H200" s="218">
        <v>28.8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153</v>
      </c>
      <c r="AU200" s="224" t="s">
        <v>85</v>
      </c>
      <c r="AV200" s="12" t="s">
        <v>85</v>
      </c>
      <c r="AW200" s="12" t="s">
        <v>38</v>
      </c>
      <c r="AX200" s="12" t="s">
        <v>75</v>
      </c>
      <c r="AY200" s="224" t="s">
        <v>144</v>
      </c>
    </row>
    <row r="201" spans="2:51" s="12" customFormat="1">
      <c r="B201" s="214"/>
      <c r="C201" s="215"/>
      <c r="D201" s="205" t="s">
        <v>153</v>
      </c>
      <c r="E201" s="216" t="s">
        <v>21</v>
      </c>
      <c r="F201" s="217" t="s">
        <v>312</v>
      </c>
      <c r="G201" s="215"/>
      <c r="H201" s="218">
        <v>13.2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153</v>
      </c>
      <c r="AU201" s="224" t="s">
        <v>85</v>
      </c>
      <c r="AV201" s="12" t="s">
        <v>85</v>
      </c>
      <c r="AW201" s="12" t="s">
        <v>38</v>
      </c>
      <c r="AX201" s="12" t="s">
        <v>75</v>
      </c>
      <c r="AY201" s="224" t="s">
        <v>144</v>
      </c>
    </row>
    <row r="202" spans="2:51" s="11" customFormat="1">
      <c r="B202" s="203"/>
      <c r="C202" s="204"/>
      <c r="D202" s="205" t="s">
        <v>153</v>
      </c>
      <c r="E202" s="206" t="s">
        <v>21</v>
      </c>
      <c r="F202" s="207" t="s">
        <v>313</v>
      </c>
      <c r="G202" s="204"/>
      <c r="H202" s="206" t="s">
        <v>21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153</v>
      </c>
      <c r="AU202" s="213" t="s">
        <v>85</v>
      </c>
      <c r="AV202" s="11" t="s">
        <v>83</v>
      </c>
      <c r="AW202" s="11" t="s">
        <v>38</v>
      </c>
      <c r="AX202" s="11" t="s">
        <v>75</v>
      </c>
      <c r="AY202" s="213" t="s">
        <v>144</v>
      </c>
    </row>
    <row r="203" spans="2:51" s="12" customFormat="1">
      <c r="B203" s="214"/>
      <c r="C203" s="215"/>
      <c r="D203" s="205" t="s">
        <v>153</v>
      </c>
      <c r="E203" s="216" t="s">
        <v>21</v>
      </c>
      <c r="F203" s="217" t="s">
        <v>314</v>
      </c>
      <c r="G203" s="215"/>
      <c r="H203" s="218">
        <v>32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153</v>
      </c>
      <c r="AU203" s="224" t="s">
        <v>85</v>
      </c>
      <c r="AV203" s="12" t="s">
        <v>85</v>
      </c>
      <c r="AW203" s="12" t="s">
        <v>38</v>
      </c>
      <c r="AX203" s="12" t="s">
        <v>75</v>
      </c>
      <c r="AY203" s="224" t="s">
        <v>144</v>
      </c>
    </row>
    <row r="204" spans="2:51" s="11" customFormat="1">
      <c r="B204" s="203"/>
      <c r="C204" s="204"/>
      <c r="D204" s="205" t="s">
        <v>153</v>
      </c>
      <c r="E204" s="206" t="s">
        <v>21</v>
      </c>
      <c r="F204" s="207" t="s">
        <v>315</v>
      </c>
      <c r="G204" s="204"/>
      <c r="H204" s="206" t="s">
        <v>21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153</v>
      </c>
      <c r="AU204" s="213" t="s">
        <v>85</v>
      </c>
      <c r="AV204" s="11" t="s">
        <v>83</v>
      </c>
      <c r="AW204" s="11" t="s">
        <v>38</v>
      </c>
      <c r="AX204" s="11" t="s">
        <v>75</v>
      </c>
      <c r="AY204" s="213" t="s">
        <v>144</v>
      </c>
    </row>
    <row r="205" spans="2:51" s="12" customFormat="1">
      <c r="B205" s="214"/>
      <c r="C205" s="215"/>
      <c r="D205" s="205" t="s">
        <v>153</v>
      </c>
      <c r="E205" s="216" t="s">
        <v>21</v>
      </c>
      <c r="F205" s="217" t="s">
        <v>233</v>
      </c>
      <c r="G205" s="215"/>
      <c r="H205" s="218">
        <v>16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153</v>
      </c>
      <c r="AU205" s="224" t="s">
        <v>85</v>
      </c>
      <c r="AV205" s="12" t="s">
        <v>85</v>
      </c>
      <c r="AW205" s="12" t="s">
        <v>38</v>
      </c>
      <c r="AX205" s="12" t="s">
        <v>75</v>
      </c>
      <c r="AY205" s="224" t="s">
        <v>144</v>
      </c>
    </row>
    <row r="206" spans="2:51" s="11" customFormat="1">
      <c r="B206" s="203"/>
      <c r="C206" s="204"/>
      <c r="D206" s="205" t="s">
        <v>153</v>
      </c>
      <c r="E206" s="206" t="s">
        <v>21</v>
      </c>
      <c r="F206" s="207" t="s">
        <v>316</v>
      </c>
      <c r="G206" s="204"/>
      <c r="H206" s="206" t="s">
        <v>21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153</v>
      </c>
      <c r="AU206" s="213" t="s">
        <v>85</v>
      </c>
      <c r="AV206" s="11" t="s">
        <v>83</v>
      </c>
      <c r="AW206" s="11" t="s">
        <v>38</v>
      </c>
      <c r="AX206" s="11" t="s">
        <v>75</v>
      </c>
      <c r="AY206" s="213" t="s">
        <v>144</v>
      </c>
    </row>
    <row r="207" spans="2:51" s="12" customFormat="1">
      <c r="B207" s="214"/>
      <c r="C207" s="215"/>
      <c r="D207" s="205" t="s">
        <v>153</v>
      </c>
      <c r="E207" s="216" t="s">
        <v>21</v>
      </c>
      <c r="F207" s="217" t="s">
        <v>317</v>
      </c>
      <c r="G207" s="215"/>
      <c r="H207" s="218">
        <v>13.4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153</v>
      </c>
      <c r="AU207" s="224" t="s">
        <v>85</v>
      </c>
      <c r="AV207" s="12" t="s">
        <v>85</v>
      </c>
      <c r="AW207" s="12" t="s">
        <v>38</v>
      </c>
      <c r="AX207" s="12" t="s">
        <v>75</v>
      </c>
      <c r="AY207" s="224" t="s">
        <v>144</v>
      </c>
    </row>
    <row r="208" spans="2:51" s="12" customFormat="1">
      <c r="B208" s="214"/>
      <c r="C208" s="215"/>
      <c r="D208" s="205" t="s">
        <v>153</v>
      </c>
      <c r="E208" s="216" t="s">
        <v>21</v>
      </c>
      <c r="F208" s="217" t="s">
        <v>318</v>
      </c>
      <c r="G208" s="215"/>
      <c r="H208" s="218">
        <v>7.1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153</v>
      </c>
      <c r="AU208" s="224" t="s">
        <v>85</v>
      </c>
      <c r="AV208" s="12" t="s">
        <v>85</v>
      </c>
      <c r="AW208" s="12" t="s">
        <v>38</v>
      </c>
      <c r="AX208" s="12" t="s">
        <v>75</v>
      </c>
      <c r="AY208" s="224" t="s">
        <v>144</v>
      </c>
    </row>
    <row r="209" spans="2:65" s="12" customFormat="1">
      <c r="B209" s="214"/>
      <c r="C209" s="215"/>
      <c r="D209" s="205" t="s">
        <v>153</v>
      </c>
      <c r="E209" s="216" t="s">
        <v>21</v>
      </c>
      <c r="F209" s="217" t="s">
        <v>319</v>
      </c>
      <c r="G209" s="215"/>
      <c r="H209" s="218">
        <v>10</v>
      </c>
      <c r="I209" s="219"/>
      <c r="J209" s="215"/>
      <c r="K209" s="215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153</v>
      </c>
      <c r="AU209" s="224" t="s">
        <v>85</v>
      </c>
      <c r="AV209" s="12" t="s">
        <v>85</v>
      </c>
      <c r="AW209" s="12" t="s">
        <v>38</v>
      </c>
      <c r="AX209" s="12" t="s">
        <v>75</v>
      </c>
      <c r="AY209" s="224" t="s">
        <v>144</v>
      </c>
    </row>
    <row r="210" spans="2:65" s="13" customFormat="1">
      <c r="B210" s="235"/>
      <c r="C210" s="236"/>
      <c r="D210" s="205" t="s">
        <v>153</v>
      </c>
      <c r="E210" s="237" t="s">
        <v>21</v>
      </c>
      <c r="F210" s="238" t="s">
        <v>232</v>
      </c>
      <c r="G210" s="236"/>
      <c r="H210" s="239">
        <v>332.5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153</v>
      </c>
      <c r="AU210" s="245" t="s">
        <v>85</v>
      </c>
      <c r="AV210" s="13" t="s">
        <v>151</v>
      </c>
      <c r="AW210" s="13" t="s">
        <v>38</v>
      </c>
      <c r="AX210" s="13" t="s">
        <v>83</v>
      </c>
      <c r="AY210" s="245" t="s">
        <v>144</v>
      </c>
    </row>
    <row r="211" spans="2:65" s="1" customFormat="1" ht="16.5" customHeight="1">
      <c r="B211" s="40"/>
      <c r="C211" s="191" t="s">
        <v>320</v>
      </c>
      <c r="D211" s="191" t="s">
        <v>146</v>
      </c>
      <c r="E211" s="192" t="s">
        <v>321</v>
      </c>
      <c r="F211" s="193" t="s">
        <v>322</v>
      </c>
      <c r="G211" s="194" t="s">
        <v>149</v>
      </c>
      <c r="H211" s="195">
        <v>635.9</v>
      </c>
      <c r="I211" s="196"/>
      <c r="J211" s="197">
        <f>ROUND(I211*H211,2)</f>
        <v>0</v>
      </c>
      <c r="K211" s="193" t="s">
        <v>21</v>
      </c>
      <c r="L211" s="60"/>
      <c r="M211" s="198" t="s">
        <v>21</v>
      </c>
      <c r="N211" s="199" t="s">
        <v>46</v>
      </c>
      <c r="O211" s="4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AR211" s="23" t="s">
        <v>233</v>
      </c>
      <c r="AT211" s="23" t="s">
        <v>146</v>
      </c>
      <c r="AU211" s="23" t="s">
        <v>85</v>
      </c>
      <c r="AY211" s="23" t="s">
        <v>144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23" t="s">
        <v>83</v>
      </c>
      <c r="BK211" s="202">
        <f>ROUND(I211*H211,2)</f>
        <v>0</v>
      </c>
      <c r="BL211" s="23" t="s">
        <v>233</v>
      </c>
      <c r="BM211" s="23" t="s">
        <v>323</v>
      </c>
    </row>
    <row r="212" spans="2:65" s="12" customFormat="1">
      <c r="B212" s="214"/>
      <c r="C212" s="215"/>
      <c r="D212" s="205" t="s">
        <v>153</v>
      </c>
      <c r="E212" s="216" t="s">
        <v>21</v>
      </c>
      <c r="F212" s="217" t="s">
        <v>324</v>
      </c>
      <c r="G212" s="215"/>
      <c r="H212" s="218">
        <v>672.75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153</v>
      </c>
      <c r="AU212" s="224" t="s">
        <v>85</v>
      </c>
      <c r="AV212" s="12" t="s">
        <v>85</v>
      </c>
      <c r="AW212" s="12" t="s">
        <v>38</v>
      </c>
      <c r="AX212" s="12" t="s">
        <v>75</v>
      </c>
      <c r="AY212" s="224" t="s">
        <v>144</v>
      </c>
    </row>
    <row r="213" spans="2:65" s="12" customFormat="1">
      <c r="B213" s="214"/>
      <c r="C213" s="215"/>
      <c r="D213" s="205" t="s">
        <v>153</v>
      </c>
      <c r="E213" s="216" t="s">
        <v>21</v>
      </c>
      <c r="F213" s="217" t="s">
        <v>325</v>
      </c>
      <c r="G213" s="215"/>
      <c r="H213" s="218">
        <v>11.9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153</v>
      </c>
      <c r="AU213" s="224" t="s">
        <v>85</v>
      </c>
      <c r="AV213" s="12" t="s">
        <v>85</v>
      </c>
      <c r="AW213" s="12" t="s">
        <v>38</v>
      </c>
      <c r="AX213" s="12" t="s">
        <v>75</v>
      </c>
      <c r="AY213" s="224" t="s">
        <v>144</v>
      </c>
    </row>
    <row r="214" spans="2:65" s="12" customFormat="1">
      <c r="B214" s="214"/>
      <c r="C214" s="215"/>
      <c r="D214" s="205" t="s">
        <v>153</v>
      </c>
      <c r="E214" s="216" t="s">
        <v>21</v>
      </c>
      <c r="F214" s="217" t="s">
        <v>326</v>
      </c>
      <c r="G214" s="215"/>
      <c r="H214" s="218">
        <v>8.9250000000000007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153</v>
      </c>
      <c r="AU214" s="224" t="s">
        <v>85</v>
      </c>
      <c r="AV214" s="12" t="s">
        <v>85</v>
      </c>
      <c r="AW214" s="12" t="s">
        <v>38</v>
      </c>
      <c r="AX214" s="12" t="s">
        <v>75</v>
      </c>
      <c r="AY214" s="224" t="s">
        <v>144</v>
      </c>
    </row>
    <row r="215" spans="2:65" s="12" customFormat="1">
      <c r="B215" s="214"/>
      <c r="C215" s="215"/>
      <c r="D215" s="205" t="s">
        <v>153</v>
      </c>
      <c r="E215" s="216" t="s">
        <v>21</v>
      </c>
      <c r="F215" s="217" t="s">
        <v>327</v>
      </c>
      <c r="G215" s="215"/>
      <c r="H215" s="218">
        <v>39</v>
      </c>
      <c r="I215" s="219"/>
      <c r="J215" s="215"/>
      <c r="K215" s="215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153</v>
      </c>
      <c r="AU215" s="224" t="s">
        <v>85</v>
      </c>
      <c r="AV215" s="12" t="s">
        <v>85</v>
      </c>
      <c r="AW215" s="12" t="s">
        <v>38</v>
      </c>
      <c r="AX215" s="12" t="s">
        <v>75</v>
      </c>
      <c r="AY215" s="224" t="s">
        <v>144</v>
      </c>
    </row>
    <row r="216" spans="2:65" s="11" customFormat="1">
      <c r="B216" s="203"/>
      <c r="C216" s="204"/>
      <c r="D216" s="205" t="s">
        <v>153</v>
      </c>
      <c r="E216" s="206" t="s">
        <v>21</v>
      </c>
      <c r="F216" s="207" t="s">
        <v>328</v>
      </c>
      <c r="G216" s="204"/>
      <c r="H216" s="206" t="s">
        <v>21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153</v>
      </c>
      <c r="AU216" s="213" t="s">
        <v>85</v>
      </c>
      <c r="AV216" s="11" t="s">
        <v>83</v>
      </c>
      <c r="AW216" s="11" t="s">
        <v>38</v>
      </c>
      <c r="AX216" s="11" t="s">
        <v>75</v>
      </c>
      <c r="AY216" s="213" t="s">
        <v>144</v>
      </c>
    </row>
    <row r="217" spans="2:65" s="12" customFormat="1">
      <c r="B217" s="214"/>
      <c r="C217" s="215"/>
      <c r="D217" s="205" t="s">
        <v>153</v>
      </c>
      <c r="E217" s="216" t="s">
        <v>21</v>
      </c>
      <c r="F217" s="217" t="s">
        <v>329</v>
      </c>
      <c r="G217" s="215"/>
      <c r="H217" s="218">
        <v>-196.42500000000001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153</v>
      </c>
      <c r="AU217" s="224" t="s">
        <v>85</v>
      </c>
      <c r="AV217" s="12" t="s">
        <v>85</v>
      </c>
      <c r="AW217" s="12" t="s">
        <v>38</v>
      </c>
      <c r="AX217" s="12" t="s">
        <v>75</v>
      </c>
      <c r="AY217" s="224" t="s">
        <v>144</v>
      </c>
    </row>
    <row r="218" spans="2:65" s="11" customFormat="1">
      <c r="B218" s="203"/>
      <c r="C218" s="204"/>
      <c r="D218" s="205" t="s">
        <v>153</v>
      </c>
      <c r="E218" s="206" t="s">
        <v>21</v>
      </c>
      <c r="F218" s="207" t="s">
        <v>330</v>
      </c>
      <c r="G218" s="204"/>
      <c r="H218" s="206" t="s">
        <v>21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153</v>
      </c>
      <c r="AU218" s="213" t="s">
        <v>85</v>
      </c>
      <c r="AV218" s="11" t="s">
        <v>83</v>
      </c>
      <c r="AW218" s="11" t="s">
        <v>38</v>
      </c>
      <c r="AX218" s="11" t="s">
        <v>75</v>
      </c>
      <c r="AY218" s="213" t="s">
        <v>144</v>
      </c>
    </row>
    <row r="219" spans="2:65" s="12" customFormat="1">
      <c r="B219" s="214"/>
      <c r="C219" s="215"/>
      <c r="D219" s="205" t="s">
        <v>153</v>
      </c>
      <c r="E219" s="216" t="s">
        <v>21</v>
      </c>
      <c r="F219" s="217" t="s">
        <v>331</v>
      </c>
      <c r="G219" s="215"/>
      <c r="H219" s="218">
        <v>99.75</v>
      </c>
      <c r="I219" s="219"/>
      <c r="J219" s="215"/>
      <c r="K219" s="215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153</v>
      </c>
      <c r="AU219" s="224" t="s">
        <v>85</v>
      </c>
      <c r="AV219" s="12" t="s">
        <v>85</v>
      </c>
      <c r="AW219" s="12" t="s">
        <v>38</v>
      </c>
      <c r="AX219" s="12" t="s">
        <v>75</v>
      </c>
      <c r="AY219" s="224" t="s">
        <v>144</v>
      </c>
    </row>
    <row r="220" spans="2:65" s="13" customFormat="1">
      <c r="B220" s="235"/>
      <c r="C220" s="236"/>
      <c r="D220" s="205" t="s">
        <v>153</v>
      </c>
      <c r="E220" s="237" t="s">
        <v>21</v>
      </c>
      <c r="F220" s="238" t="s">
        <v>232</v>
      </c>
      <c r="G220" s="236"/>
      <c r="H220" s="239">
        <v>635.9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153</v>
      </c>
      <c r="AU220" s="245" t="s">
        <v>85</v>
      </c>
      <c r="AV220" s="13" t="s">
        <v>151</v>
      </c>
      <c r="AW220" s="13" t="s">
        <v>38</v>
      </c>
      <c r="AX220" s="13" t="s">
        <v>83</v>
      </c>
      <c r="AY220" s="245" t="s">
        <v>144</v>
      </c>
    </row>
    <row r="221" spans="2:65" s="1" customFormat="1" ht="25.5" customHeight="1">
      <c r="B221" s="40"/>
      <c r="C221" s="191" t="s">
        <v>332</v>
      </c>
      <c r="D221" s="191" t="s">
        <v>146</v>
      </c>
      <c r="E221" s="192" t="s">
        <v>333</v>
      </c>
      <c r="F221" s="193" t="s">
        <v>334</v>
      </c>
      <c r="G221" s="194" t="s">
        <v>149</v>
      </c>
      <c r="H221" s="195">
        <v>573.05999999999995</v>
      </c>
      <c r="I221" s="196"/>
      <c r="J221" s="197">
        <f>ROUND(I221*H221,2)</f>
        <v>0</v>
      </c>
      <c r="K221" s="193" t="s">
        <v>21</v>
      </c>
      <c r="L221" s="60"/>
      <c r="M221" s="198" t="s">
        <v>21</v>
      </c>
      <c r="N221" s="199" t="s">
        <v>46</v>
      </c>
      <c r="O221" s="41"/>
      <c r="P221" s="200">
        <f>O221*H221</f>
        <v>0</v>
      </c>
      <c r="Q221" s="200">
        <v>8.3199999999999993E-3</v>
      </c>
      <c r="R221" s="200">
        <f>Q221*H221</f>
        <v>4.7678591999999993</v>
      </c>
      <c r="S221" s="200">
        <v>0</v>
      </c>
      <c r="T221" s="201">
        <f>S221*H221</f>
        <v>0</v>
      </c>
      <c r="AR221" s="23" t="s">
        <v>151</v>
      </c>
      <c r="AT221" s="23" t="s">
        <v>146</v>
      </c>
      <c r="AU221" s="23" t="s">
        <v>85</v>
      </c>
      <c r="AY221" s="23" t="s">
        <v>144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23" t="s">
        <v>83</v>
      </c>
      <c r="BK221" s="202">
        <f>ROUND(I221*H221,2)</f>
        <v>0</v>
      </c>
      <c r="BL221" s="23" t="s">
        <v>151</v>
      </c>
      <c r="BM221" s="23" t="s">
        <v>335</v>
      </c>
    </row>
    <row r="222" spans="2:65" s="11" customFormat="1">
      <c r="B222" s="203"/>
      <c r="C222" s="204"/>
      <c r="D222" s="205" t="s">
        <v>153</v>
      </c>
      <c r="E222" s="206" t="s">
        <v>21</v>
      </c>
      <c r="F222" s="207" t="s">
        <v>336</v>
      </c>
      <c r="G222" s="204"/>
      <c r="H222" s="206" t="s">
        <v>21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153</v>
      </c>
      <c r="AU222" s="213" t="s">
        <v>85</v>
      </c>
      <c r="AV222" s="11" t="s">
        <v>83</v>
      </c>
      <c r="AW222" s="11" t="s">
        <v>38</v>
      </c>
      <c r="AX222" s="11" t="s">
        <v>75</v>
      </c>
      <c r="AY222" s="213" t="s">
        <v>144</v>
      </c>
    </row>
    <row r="223" spans="2:65" s="11" customFormat="1">
      <c r="B223" s="203"/>
      <c r="C223" s="204"/>
      <c r="D223" s="205" t="s">
        <v>153</v>
      </c>
      <c r="E223" s="206" t="s">
        <v>21</v>
      </c>
      <c r="F223" s="207" t="s">
        <v>337</v>
      </c>
      <c r="G223" s="204"/>
      <c r="H223" s="206" t="s">
        <v>21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153</v>
      </c>
      <c r="AU223" s="213" t="s">
        <v>85</v>
      </c>
      <c r="AV223" s="11" t="s">
        <v>83</v>
      </c>
      <c r="AW223" s="11" t="s">
        <v>38</v>
      </c>
      <c r="AX223" s="11" t="s">
        <v>75</v>
      </c>
      <c r="AY223" s="213" t="s">
        <v>144</v>
      </c>
    </row>
    <row r="224" spans="2:65" s="11" customFormat="1">
      <c r="B224" s="203"/>
      <c r="C224" s="204"/>
      <c r="D224" s="205" t="s">
        <v>153</v>
      </c>
      <c r="E224" s="206" t="s">
        <v>21</v>
      </c>
      <c r="F224" s="207" t="s">
        <v>338</v>
      </c>
      <c r="G224" s="204"/>
      <c r="H224" s="206" t="s">
        <v>21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153</v>
      </c>
      <c r="AU224" s="213" t="s">
        <v>85</v>
      </c>
      <c r="AV224" s="11" t="s">
        <v>83</v>
      </c>
      <c r="AW224" s="11" t="s">
        <v>38</v>
      </c>
      <c r="AX224" s="11" t="s">
        <v>75</v>
      </c>
      <c r="AY224" s="213" t="s">
        <v>144</v>
      </c>
    </row>
    <row r="225" spans="2:51" s="11" customFormat="1" ht="27">
      <c r="B225" s="203"/>
      <c r="C225" s="204"/>
      <c r="D225" s="205" t="s">
        <v>153</v>
      </c>
      <c r="E225" s="206" t="s">
        <v>21</v>
      </c>
      <c r="F225" s="207" t="s">
        <v>339</v>
      </c>
      <c r="G225" s="204"/>
      <c r="H225" s="206" t="s">
        <v>21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153</v>
      </c>
      <c r="AU225" s="213" t="s">
        <v>85</v>
      </c>
      <c r="AV225" s="11" t="s">
        <v>83</v>
      </c>
      <c r="AW225" s="11" t="s">
        <v>38</v>
      </c>
      <c r="AX225" s="11" t="s">
        <v>75</v>
      </c>
      <c r="AY225" s="213" t="s">
        <v>144</v>
      </c>
    </row>
    <row r="226" spans="2:51" s="12" customFormat="1">
      <c r="B226" s="214"/>
      <c r="C226" s="215"/>
      <c r="D226" s="205" t="s">
        <v>153</v>
      </c>
      <c r="E226" s="216" t="s">
        <v>21</v>
      </c>
      <c r="F226" s="217" t="s">
        <v>340</v>
      </c>
      <c r="G226" s="215"/>
      <c r="H226" s="218">
        <v>643.97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153</v>
      </c>
      <c r="AU226" s="224" t="s">
        <v>85</v>
      </c>
      <c r="AV226" s="12" t="s">
        <v>85</v>
      </c>
      <c r="AW226" s="12" t="s">
        <v>38</v>
      </c>
      <c r="AX226" s="12" t="s">
        <v>75</v>
      </c>
      <c r="AY226" s="224" t="s">
        <v>144</v>
      </c>
    </row>
    <row r="227" spans="2:51" s="12" customFormat="1">
      <c r="B227" s="214"/>
      <c r="C227" s="215"/>
      <c r="D227" s="205" t="s">
        <v>153</v>
      </c>
      <c r="E227" s="216" t="s">
        <v>21</v>
      </c>
      <c r="F227" s="217" t="s">
        <v>341</v>
      </c>
      <c r="G227" s="215"/>
      <c r="H227" s="218">
        <v>10.5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153</v>
      </c>
      <c r="AU227" s="224" t="s">
        <v>85</v>
      </c>
      <c r="AV227" s="12" t="s">
        <v>85</v>
      </c>
      <c r="AW227" s="12" t="s">
        <v>38</v>
      </c>
      <c r="AX227" s="12" t="s">
        <v>75</v>
      </c>
      <c r="AY227" s="224" t="s">
        <v>144</v>
      </c>
    </row>
    <row r="228" spans="2:51" s="12" customFormat="1">
      <c r="B228" s="214"/>
      <c r="C228" s="215"/>
      <c r="D228" s="205" t="s">
        <v>153</v>
      </c>
      <c r="E228" s="216" t="s">
        <v>21</v>
      </c>
      <c r="F228" s="217" t="s">
        <v>326</v>
      </c>
      <c r="G228" s="215"/>
      <c r="H228" s="218">
        <v>8.9250000000000007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153</v>
      </c>
      <c r="AU228" s="224" t="s">
        <v>85</v>
      </c>
      <c r="AV228" s="12" t="s">
        <v>85</v>
      </c>
      <c r="AW228" s="12" t="s">
        <v>38</v>
      </c>
      <c r="AX228" s="12" t="s">
        <v>75</v>
      </c>
      <c r="AY228" s="224" t="s">
        <v>144</v>
      </c>
    </row>
    <row r="229" spans="2:51" s="12" customFormat="1">
      <c r="B229" s="214"/>
      <c r="C229" s="215"/>
      <c r="D229" s="205" t="s">
        <v>153</v>
      </c>
      <c r="E229" s="216" t="s">
        <v>21</v>
      </c>
      <c r="F229" s="217" t="s">
        <v>327</v>
      </c>
      <c r="G229" s="215"/>
      <c r="H229" s="218">
        <v>39</v>
      </c>
      <c r="I229" s="219"/>
      <c r="J229" s="215"/>
      <c r="K229" s="215"/>
      <c r="L229" s="220"/>
      <c r="M229" s="221"/>
      <c r="N229" s="222"/>
      <c r="O229" s="222"/>
      <c r="P229" s="222"/>
      <c r="Q229" s="222"/>
      <c r="R229" s="222"/>
      <c r="S229" s="222"/>
      <c r="T229" s="223"/>
      <c r="AT229" s="224" t="s">
        <v>153</v>
      </c>
      <c r="AU229" s="224" t="s">
        <v>85</v>
      </c>
      <c r="AV229" s="12" t="s">
        <v>85</v>
      </c>
      <c r="AW229" s="12" t="s">
        <v>38</v>
      </c>
      <c r="AX229" s="12" t="s">
        <v>75</v>
      </c>
      <c r="AY229" s="224" t="s">
        <v>144</v>
      </c>
    </row>
    <row r="230" spans="2:51" s="11" customFormat="1">
      <c r="B230" s="203"/>
      <c r="C230" s="204"/>
      <c r="D230" s="205" t="s">
        <v>153</v>
      </c>
      <c r="E230" s="206" t="s">
        <v>21</v>
      </c>
      <c r="F230" s="207" t="s">
        <v>328</v>
      </c>
      <c r="G230" s="204"/>
      <c r="H230" s="206" t="s">
        <v>21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153</v>
      </c>
      <c r="AU230" s="213" t="s">
        <v>85</v>
      </c>
      <c r="AV230" s="11" t="s">
        <v>83</v>
      </c>
      <c r="AW230" s="11" t="s">
        <v>38</v>
      </c>
      <c r="AX230" s="11" t="s">
        <v>75</v>
      </c>
      <c r="AY230" s="213" t="s">
        <v>144</v>
      </c>
    </row>
    <row r="231" spans="2:51" s="12" customFormat="1">
      <c r="B231" s="214"/>
      <c r="C231" s="215"/>
      <c r="D231" s="205" t="s">
        <v>153</v>
      </c>
      <c r="E231" s="216" t="s">
        <v>21</v>
      </c>
      <c r="F231" s="217" t="s">
        <v>329</v>
      </c>
      <c r="G231" s="215"/>
      <c r="H231" s="218">
        <v>-196.42500000000001</v>
      </c>
      <c r="I231" s="219"/>
      <c r="J231" s="215"/>
      <c r="K231" s="215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153</v>
      </c>
      <c r="AU231" s="224" t="s">
        <v>85</v>
      </c>
      <c r="AV231" s="12" t="s">
        <v>85</v>
      </c>
      <c r="AW231" s="12" t="s">
        <v>38</v>
      </c>
      <c r="AX231" s="12" t="s">
        <v>75</v>
      </c>
      <c r="AY231" s="224" t="s">
        <v>144</v>
      </c>
    </row>
    <row r="232" spans="2:51" s="11" customFormat="1">
      <c r="B232" s="203"/>
      <c r="C232" s="204"/>
      <c r="D232" s="205" t="s">
        <v>153</v>
      </c>
      <c r="E232" s="206" t="s">
        <v>21</v>
      </c>
      <c r="F232" s="207" t="s">
        <v>342</v>
      </c>
      <c r="G232" s="204"/>
      <c r="H232" s="206" t="s">
        <v>21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153</v>
      </c>
      <c r="AU232" s="213" t="s">
        <v>85</v>
      </c>
      <c r="AV232" s="11" t="s">
        <v>83</v>
      </c>
      <c r="AW232" s="11" t="s">
        <v>38</v>
      </c>
      <c r="AX232" s="11" t="s">
        <v>75</v>
      </c>
      <c r="AY232" s="213" t="s">
        <v>144</v>
      </c>
    </row>
    <row r="233" spans="2:51" s="11" customFormat="1">
      <c r="B233" s="203"/>
      <c r="C233" s="204"/>
      <c r="D233" s="205" t="s">
        <v>153</v>
      </c>
      <c r="E233" s="206" t="s">
        <v>21</v>
      </c>
      <c r="F233" s="207" t="s">
        <v>343</v>
      </c>
      <c r="G233" s="204"/>
      <c r="H233" s="206" t="s">
        <v>21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153</v>
      </c>
      <c r="AU233" s="213" t="s">
        <v>85</v>
      </c>
      <c r="AV233" s="11" t="s">
        <v>83</v>
      </c>
      <c r="AW233" s="11" t="s">
        <v>38</v>
      </c>
      <c r="AX233" s="11" t="s">
        <v>75</v>
      </c>
      <c r="AY233" s="213" t="s">
        <v>144</v>
      </c>
    </row>
    <row r="234" spans="2:51" s="11" customFormat="1">
      <c r="B234" s="203"/>
      <c r="C234" s="204"/>
      <c r="D234" s="205" t="s">
        <v>153</v>
      </c>
      <c r="E234" s="206" t="s">
        <v>21</v>
      </c>
      <c r="F234" s="207" t="s">
        <v>344</v>
      </c>
      <c r="G234" s="204"/>
      <c r="H234" s="206" t="s">
        <v>21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153</v>
      </c>
      <c r="AU234" s="213" t="s">
        <v>85</v>
      </c>
      <c r="AV234" s="11" t="s">
        <v>83</v>
      </c>
      <c r="AW234" s="11" t="s">
        <v>38</v>
      </c>
      <c r="AX234" s="11" t="s">
        <v>75</v>
      </c>
      <c r="AY234" s="213" t="s">
        <v>144</v>
      </c>
    </row>
    <row r="235" spans="2:51" s="11" customFormat="1">
      <c r="B235" s="203"/>
      <c r="C235" s="204"/>
      <c r="D235" s="205" t="s">
        <v>153</v>
      </c>
      <c r="E235" s="206" t="s">
        <v>21</v>
      </c>
      <c r="F235" s="207" t="s">
        <v>345</v>
      </c>
      <c r="G235" s="204"/>
      <c r="H235" s="206" t="s">
        <v>21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153</v>
      </c>
      <c r="AU235" s="213" t="s">
        <v>85</v>
      </c>
      <c r="AV235" s="11" t="s">
        <v>83</v>
      </c>
      <c r="AW235" s="11" t="s">
        <v>38</v>
      </c>
      <c r="AX235" s="11" t="s">
        <v>75</v>
      </c>
      <c r="AY235" s="213" t="s">
        <v>144</v>
      </c>
    </row>
    <row r="236" spans="2:51" s="11" customFormat="1">
      <c r="B236" s="203"/>
      <c r="C236" s="204"/>
      <c r="D236" s="205" t="s">
        <v>153</v>
      </c>
      <c r="E236" s="206" t="s">
        <v>21</v>
      </c>
      <c r="F236" s="207" t="s">
        <v>346</v>
      </c>
      <c r="G236" s="204"/>
      <c r="H236" s="206" t="s">
        <v>21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153</v>
      </c>
      <c r="AU236" s="213" t="s">
        <v>85</v>
      </c>
      <c r="AV236" s="11" t="s">
        <v>83</v>
      </c>
      <c r="AW236" s="11" t="s">
        <v>38</v>
      </c>
      <c r="AX236" s="11" t="s">
        <v>75</v>
      </c>
      <c r="AY236" s="213" t="s">
        <v>144</v>
      </c>
    </row>
    <row r="237" spans="2:51" s="12" customFormat="1">
      <c r="B237" s="214"/>
      <c r="C237" s="215"/>
      <c r="D237" s="205" t="s">
        <v>153</v>
      </c>
      <c r="E237" s="216" t="s">
        <v>21</v>
      </c>
      <c r="F237" s="217" t="s">
        <v>347</v>
      </c>
      <c r="G237" s="215"/>
      <c r="H237" s="218">
        <v>63.49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153</v>
      </c>
      <c r="AU237" s="224" t="s">
        <v>85</v>
      </c>
      <c r="AV237" s="12" t="s">
        <v>85</v>
      </c>
      <c r="AW237" s="12" t="s">
        <v>38</v>
      </c>
      <c r="AX237" s="12" t="s">
        <v>75</v>
      </c>
      <c r="AY237" s="224" t="s">
        <v>144</v>
      </c>
    </row>
    <row r="238" spans="2:51" s="11" customFormat="1">
      <c r="B238" s="203"/>
      <c r="C238" s="204"/>
      <c r="D238" s="205" t="s">
        <v>153</v>
      </c>
      <c r="E238" s="206" t="s">
        <v>21</v>
      </c>
      <c r="F238" s="207" t="s">
        <v>348</v>
      </c>
      <c r="G238" s="204"/>
      <c r="H238" s="206" t="s">
        <v>21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153</v>
      </c>
      <c r="AU238" s="213" t="s">
        <v>85</v>
      </c>
      <c r="AV238" s="11" t="s">
        <v>83</v>
      </c>
      <c r="AW238" s="11" t="s">
        <v>38</v>
      </c>
      <c r="AX238" s="11" t="s">
        <v>75</v>
      </c>
      <c r="AY238" s="213" t="s">
        <v>144</v>
      </c>
    </row>
    <row r="239" spans="2:51" s="12" customFormat="1">
      <c r="B239" s="214"/>
      <c r="C239" s="215"/>
      <c r="D239" s="205" t="s">
        <v>153</v>
      </c>
      <c r="E239" s="216" t="s">
        <v>21</v>
      </c>
      <c r="F239" s="217" t="s">
        <v>349</v>
      </c>
      <c r="G239" s="215"/>
      <c r="H239" s="218">
        <v>3.6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153</v>
      </c>
      <c r="AU239" s="224" t="s">
        <v>85</v>
      </c>
      <c r="AV239" s="12" t="s">
        <v>85</v>
      </c>
      <c r="AW239" s="12" t="s">
        <v>38</v>
      </c>
      <c r="AX239" s="12" t="s">
        <v>75</v>
      </c>
      <c r="AY239" s="224" t="s">
        <v>144</v>
      </c>
    </row>
    <row r="240" spans="2:51" s="13" customFormat="1">
      <c r="B240" s="235"/>
      <c r="C240" s="236"/>
      <c r="D240" s="205" t="s">
        <v>153</v>
      </c>
      <c r="E240" s="237" t="s">
        <v>21</v>
      </c>
      <c r="F240" s="238" t="s">
        <v>232</v>
      </c>
      <c r="G240" s="236"/>
      <c r="H240" s="239">
        <v>573.05999999999995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153</v>
      </c>
      <c r="AU240" s="245" t="s">
        <v>85</v>
      </c>
      <c r="AV240" s="13" t="s">
        <v>151</v>
      </c>
      <c r="AW240" s="13" t="s">
        <v>38</v>
      </c>
      <c r="AX240" s="13" t="s">
        <v>83</v>
      </c>
      <c r="AY240" s="245" t="s">
        <v>144</v>
      </c>
    </row>
    <row r="241" spans="2:65" s="1" customFormat="1" ht="16.5" customHeight="1">
      <c r="B241" s="40"/>
      <c r="C241" s="225" t="s">
        <v>350</v>
      </c>
      <c r="D241" s="225" t="s">
        <v>215</v>
      </c>
      <c r="E241" s="226" t="s">
        <v>351</v>
      </c>
      <c r="F241" s="227" t="s">
        <v>352</v>
      </c>
      <c r="G241" s="228" t="s">
        <v>149</v>
      </c>
      <c r="H241" s="229">
        <v>516.08900000000006</v>
      </c>
      <c r="I241" s="230"/>
      <c r="J241" s="231">
        <f>ROUND(I241*H241,2)</f>
        <v>0</v>
      </c>
      <c r="K241" s="227" t="s">
        <v>150</v>
      </c>
      <c r="L241" s="232"/>
      <c r="M241" s="233" t="s">
        <v>21</v>
      </c>
      <c r="N241" s="234" t="s">
        <v>46</v>
      </c>
      <c r="O241" s="41"/>
      <c r="P241" s="200">
        <f>O241*H241</f>
        <v>0</v>
      </c>
      <c r="Q241" s="200">
        <v>2.0400000000000001E-3</v>
      </c>
      <c r="R241" s="200">
        <f>Q241*H241</f>
        <v>1.0528215600000002</v>
      </c>
      <c r="S241" s="200">
        <v>0</v>
      </c>
      <c r="T241" s="201">
        <f>S241*H241</f>
        <v>0</v>
      </c>
      <c r="AR241" s="23" t="s">
        <v>184</v>
      </c>
      <c r="AT241" s="23" t="s">
        <v>215</v>
      </c>
      <c r="AU241" s="23" t="s">
        <v>85</v>
      </c>
      <c r="AY241" s="23" t="s">
        <v>144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23" t="s">
        <v>83</v>
      </c>
      <c r="BK241" s="202">
        <f>ROUND(I241*H241,2)</f>
        <v>0</v>
      </c>
      <c r="BL241" s="23" t="s">
        <v>151</v>
      </c>
      <c r="BM241" s="23" t="s">
        <v>353</v>
      </c>
    </row>
    <row r="242" spans="2:65" s="12" customFormat="1">
      <c r="B242" s="214"/>
      <c r="C242" s="215"/>
      <c r="D242" s="205" t="s">
        <v>153</v>
      </c>
      <c r="E242" s="216" t="s">
        <v>21</v>
      </c>
      <c r="F242" s="217" t="s">
        <v>340</v>
      </c>
      <c r="G242" s="215"/>
      <c r="H242" s="218">
        <v>643.97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153</v>
      </c>
      <c r="AU242" s="224" t="s">
        <v>85</v>
      </c>
      <c r="AV242" s="12" t="s">
        <v>85</v>
      </c>
      <c r="AW242" s="12" t="s">
        <v>38</v>
      </c>
      <c r="AX242" s="12" t="s">
        <v>75</v>
      </c>
      <c r="AY242" s="224" t="s">
        <v>144</v>
      </c>
    </row>
    <row r="243" spans="2:65" s="12" customFormat="1">
      <c r="B243" s="214"/>
      <c r="C243" s="215"/>
      <c r="D243" s="205" t="s">
        <v>153</v>
      </c>
      <c r="E243" s="216" t="s">
        <v>21</v>
      </c>
      <c r="F243" s="217" t="s">
        <v>341</v>
      </c>
      <c r="G243" s="215"/>
      <c r="H243" s="218">
        <v>10.5</v>
      </c>
      <c r="I243" s="219"/>
      <c r="J243" s="215"/>
      <c r="K243" s="215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153</v>
      </c>
      <c r="AU243" s="224" t="s">
        <v>85</v>
      </c>
      <c r="AV243" s="12" t="s">
        <v>85</v>
      </c>
      <c r="AW243" s="12" t="s">
        <v>38</v>
      </c>
      <c r="AX243" s="12" t="s">
        <v>75</v>
      </c>
      <c r="AY243" s="224" t="s">
        <v>144</v>
      </c>
    </row>
    <row r="244" spans="2:65" s="12" customFormat="1">
      <c r="B244" s="214"/>
      <c r="C244" s="215"/>
      <c r="D244" s="205" t="s">
        <v>153</v>
      </c>
      <c r="E244" s="216" t="s">
        <v>21</v>
      </c>
      <c r="F244" s="217" t="s">
        <v>326</v>
      </c>
      <c r="G244" s="215"/>
      <c r="H244" s="218">
        <v>8.9250000000000007</v>
      </c>
      <c r="I244" s="219"/>
      <c r="J244" s="215"/>
      <c r="K244" s="215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153</v>
      </c>
      <c r="AU244" s="224" t="s">
        <v>85</v>
      </c>
      <c r="AV244" s="12" t="s">
        <v>85</v>
      </c>
      <c r="AW244" s="12" t="s">
        <v>38</v>
      </c>
      <c r="AX244" s="12" t="s">
        <v>75</v>
      </c>
      <c r="AY244" s="224" t="s">
        <v>144</v>
      </c>
    </row>
    <row r="245" spans="2:65" s="12" customFormat="1">
      <c r="B245" s="214"/>
      <c r="C245" s="215"/>
      <c r="D245" s="205" t="s">
        <v>153</v>
      </c>
      <c r="E245" s="216" t="s">
        <v>21</v>
      </c>
      <c r="F245" s="217" t="s">
        <v>327</v>
      </c>
      <c r="G245" s="215"/>
      <c r="H245" s="218">
        <v>39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153</v>
      </c>
      <c r="AU245" s="224" t="s">
        <v>85</v>
      </c>
      <c r="AV245" s="12" t="s">
        <v>85</v>
      </c>
      <c r="AW245" s="12" t="s">
        <v>38</v>
      </c>
      <c r="AX245" s="12" t="s">
        <v>75</v>
      </c>
      <c r="AY245" s="224" t="s">
        <v>144</v>
      </c>
    </row>
    <row r="246" spans="2:65" s="11" customFormat="1">
      <c r="B246" s="203"/>
      <c r="C246" s="204"/>
      <c r="D246" s="205" t="s">
        <v>153</v>
      </c>
      <c r="E246" s="206" t="s">
        <v>21</v>
      </c>
      <c r="F246" s="207" t="s">
        <v>328</v>
      </c>
      <c r="G246" s="204"/>
      <c r="H246" s="206" t="s">
        <v>21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153</v>
      </c>
      <c r="AU246" s="213" t="s">
        <v>85</v>
      </c>
      <c r="AV246" s="11" t="s">
        <v>83</v>
      </c>
      <c r="AW246" s="11" t="s">
        <v>38</v>
      </c>
      <c r="AX246" s="11" t="s">
        <v>75</v>
      </c>
      <c r="AY246" s="213" t="s">
        <v>144</v>
      </c>
    </row>
    <row r="247" spans="2:65" s="12" customFormat="1">
      <c r="B247" s="214"/>
      <c r="C247" s="215"/>
      <c r="D247" s="205" t="s">
        <v>153</v>
      </c>
      <c r="E247" s="216" t="s">
        <v>21</v>
      </c>
      <c r="F247" s="217" t="s">
        <v>329</v>
      </c>
      <c r="G247" s="215"/>
      <c r="H247" s="218">
        <v>-196.42500000000001</v>
      </c>
      <c r="I247" s="219"/>
      <c r="J247" s="215"/>
      <c r="K247" s="215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153</v>
      </c>
      <c r="AU247" s="224" t="s">
        <v>85</v>
      </c>
      <c r="AV247" s="12" t="s">
        <v>85</v>
      </c>
      <c r="AW247" s="12" t="s">
        <v>38</v>
      </c>
      <c r="AX247" s="12" t="s">
        <v>75</v>
      </c>
      <c r="AY247" s="224" t="s">
        <v>144</v>
      </c>
    </row>
    <row r="248" spans="2:65" s="13" customFormat="1">
      <c r="B248" s="235"/>
      <c r="C248" s="236"/>
      <c r="D248" s="205" t="s">
        <v>153</v>
      </c>
      <c r="E248" s="237" t="s">
        <v>21</v>
      </c>
      <c r="F248" s="238" t="s">
        <v>232</v>
      </c>
      <c r="G248" s="236"/>
      <c r="H248" s="239">
        <v>505.97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153</v>
      </c>
      <c r="AU248" s="245" t="s">
        <v>85</v>
      </c>
      <c r="AV248" s="13" t="s">
        <v>151</v>
      </c>
      <c r="AW248" s="13" t="s">
        <v>38</v>
      </c>
      <c r="AX248" s="13" t="s">
        <v>83</v>
      </c>
      <c r="AY248" s="245" t="s">
        <v>144</v>
      </c>
    </row>
    <row r="249" spans="2:65" s="12" customFormat="1">
      <c r="B249" s="214"/>
      <c r="C249" s="215"/>
      <c r="D249" s="205" t="s">
        <v>153</v>
      </c>
      <c r="E249" s="215"/>
      <c r="F249" s="217" t="s">
        <v>354</v>
      </c>
      <c r="G249" s="215"/>
      <c r="H249" s="218">
        <v>516.08900000000006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153</v>
      </c>
      <c r="AU249" s="224" t="s">
        <v>85</v>
      </c>
      <c r="AV249" s="12" t="s">
        <v>85</v>
      </c>
      <c r="AW249" s="12" t="s">
        <v>6</v>
      </c>
      <c r="AX249" s="12" t="s">
        <v>83</v>
      </c>
      <c r="AY249" s="224" t="s">
        <v>144</v>
      </c>
    </row>
    <row r="250" spans="2:65" s="1" customFormat="1" ht="25.5" customHeight="1">
      <c r="B250" s="40"/>
      <c r="C250" s="225" t="s">
        <v>355</v>
      </c>
      <c r="D250" s="225" t="s">
        <v>215</v>
      </c>
      <c r="E250" s="226" t="s">
        <v>356</v>
      </c>
      <c r="F250" s="227" t="s">
        <v>357</v>
      </c>
      <c r="G250" s="228" t="s">
        <v>149</v>
      </c>
      <c r="H250" s="229">
        <v>68.432000000000002</v>
      </c>
      <c r="I250" s="230"/>
      <c r="J250" s="231">
        <f>ROUND(I250*H250,2)</f>
        <v>0</v>
      </c>
      <c r="K250" s="227" t="s">
        <v>150</v>
      </c>
      <c r="L250" s="232"/>
      <c r="M250" s="233" t="s">
        <v>21</v>
      </c>
      <c r="N250" s="234" t="s">
        <v>46</v>
      </c>
      <c r="O250" s="41"/>
      <c r="P250" s="200">
        <f>O250*H250</f>
        <v>0</v>
      </c>
      <c r="Q250" s="200">
        <v>4.1999999999999997E-3</v>
      </c>
      <c r="R250" s="200">
        <f>Q250*H250</f>
        <v>0.28741440000000001</v>
      </c>
      <c r="S250" s="200">
        <v>0</v>
      </c>
      <c r="T250" s="201">
        <f>S250*H250</f>
        <v>0</v>
      </c>
      <c r="AR250" s="23" t="s">
        <v>184</v>
      </c>
      <c r="AT250" s="23" t="s">
        <v>215</v>
      </c>
      <c r="AU250" s="23" t="s">
        <v>85</v>
      </c>
      <c r="AY250" s="23" t="s">
        <v>144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23" t="s">
        <v>83</v>
      </c>
      <c r="BK250" s="202">
        <f>ROUND(I250*H250,2)</f>
        <v>0</v>
      </c>
      <c r="BL250" s="23" t="s">
        <v>151</v>
      </c>
      <c r="BM250" s="23" t="s">
        <v>358</v>
      </c>
    </row>
    <row r="251" spans="2:65" s="11" customFormat="1">
      <c r="B251" s="203"/>
      <c r="C251" s="204"/>
      <c r="D251" s="205" t="s">
        <v>153</v>
      </c>
      <c r="E251" s="206" t="s">
        <v>21</v>
      </c>
      <c r="F251" s="207" t="s">
        <v>346</v>
      </c>
      <c r="G251" s="204"/>
      <c r="H251" s="206" t="s">
        <v>21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153</v>
      </c>
      <c r="AU251" s="213" t="s">
        <v>85</v>
      </c>
      <c r="AV251" s="11" t="s">
        <v>83</v>
      </c>
      <c r="AW251" s="11" t="s">
        <v>38</v>
      </c>
      <c r="AX251" s="11" t="s">
        <v>75</v>
      </c>
      <c r="AY251" s="213" t="s">
        <v>144</v>
      </c>
    </row>
    <row r="252" spans="2:65" s="12" customFormat="1">
      <c r="B252" s="214"/>
      <c r="C252" s="215"/>
      <c r="D252" s="205" t="s">
        <v>153</v>
      </c>
      <c r="E252" s="216" t="s">
        <v>21</v>
      </c>
      <c r="F252" s="217" t="s">
        <v>347</v>
      </c>
      <c r="G252" s="215"/>
      <c r="H252" s="218">
        <v>63.49</v>
      </c>
      <c r="I252" s="219"/>
      <c r="J252" s="215"/>
      <c r="K252" s="215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153</v>
      </c>
      <c r="AU252" s="224" t="s">
        <v>85</v>
      </c>
      <c r="AV252" s="12" t="s">
        <v>85</v>
      </c>
      <c r="AW252" s="12" t="s">
        <v>38</v>
      </c>
      <c r="AX252" s="12" t="s">
        <v>75</v>
      </c>
      <c r="AY252" s="224" t="s">
        <v>144</v>
      </c>
    </row>
    <row r="253" spans="2:65" s="11" customFormat="1">
      <c r="B253" s="203"/>
      <c r="C253" s="204"/>
      <c r="D253" s="205" t="s">
        <v>153</v>
      </c>
      <c r="E253" s="206" t="s">
        <v>21</v>
      </c>
      <c r="F253" s="207" t="s">
        <v>348</v>
      </c>
      <c r="G253" s="204"/>
      <c r="H253" s="206" t="s">
        <v>21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153</v>
      </c>
      <c r="AU253" s="213" t="s">
        <v>85</v>
      </c>
      <c r="AV253" s="11" t="s">
        <v>83</v>
      </c>
      <c r="AW253" s="11" t="s">
        <v>38</v>
      </c>
      <c r="AX253" s="11" t="s">
        <v>75</v>
      </c>
      <c r="AY253" s="213" t="s">
        <v>144</v>
      </c>
    </row>
    <row r="254" spans="2:65" s="12" customFormat="1">
      <c r="B254" s="214"/>
      <c r="C254" s="215"/>
      <c r="D254" s="205" t="s">
        <v>153</v>
      </c>
      <c r="E254" s="216" t="s">
        <v>21</v>
      </c>
      <c r="F254" s="217" t="s">
        <v>349</v>
      </c>
      <c r="G254" s="215"/>
      <c r="H254" s="218">
        <v>3.6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153</v>
      </c>
      <c r="AU254" s="224" t="s">
        <v>85</v>
      </c>
      <c r="AV254" s="12" t="s">
        <v>85</v>
      </c>
      <c r="AW254" s="12" t="s">
        <v>38</v>
      </c>
      <c r="AX254" s="12" t="s">
        <v>75</v>
      </c>
      <c r="AY254" s="224" t="s">
        <v>144</v>
      </c>
    </row>
    <row r="255" spans="2:65" s="13" customFormat="1">
      <c r="B255" s="235"/>
      <c r="C255" s="236"/>
      <c r="D255" s="205" t="s">
        <v>153</v>
      </c>
      <c r="E255" s="237" t="s">
        <v>21</v>
      </c>
      <c r="F255" s="238" t="s">
        <v>232</v>
      </c>
      <c r="G255" s="236"/>
      <c r="H255" s="239">
        <v>67.09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153</v>
      </c>
      <c r="AU255" s="245" t="s">
        <v>85</v>
      </c>
      <c r="AV255" s="13" t="s">
        <v>151</v>
      </c>
      <c r="AW255" s="13" t="s">
        <v>38</v>
      </c>
      <c r="AX255" s="13" t="s">
        <v>83</v>
      </c>
      <c r="AY255" s="245" t="s">
        <v>144</v>
      </c>
    </row>
    <row r="256" spans="2:65" s="12" customFormat="1">
      <c r="B256" s="214"/>
      <c r="C256" s="215"/>
      <c r="D256" s="205" t="s">
        <v>153</v>
      </c>
      <c r="E256" s="215"/>
      <c r="F256" s="217" t="s">
        <v>359</v>
      </c>
      <c r="G256" s="215"/>
      <c r="H256" s="218">
        <v>68.432000000000002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153</v>
      </c>
      <c r="AU256" s="224" t="s">
        <v>85</v>
      </c>
      <c r="AV256" s="12" t="s">
        <v>85</v>
      </c>
      <c r="AW256" s="12" t="s">
        <v>6</v>
      </c>
      <c r="AX256" s="12" t="s">
        <v>83</v>
      </c>
      <c r="AY256" s="224" t="s">
        <v>144</v>
      </c>
    </row>
    <row r="257" spans="2:65" s="1" customFormat="1" ht="25.5" customHeight="1">
      <c r="B257" s="40"/>
      <c r="C257" s="191" t="s">
        <v>360</v>
      </c>
      <c r="D257" s="191" t="s">
        <v>146</v>
      </c>
      <c r="E257" s="192" t="s">
        <v>361</v>
      </c>
      <c r="F257" s="193" t="s">
        <v>362</v>
      </c>
      <c r="G257" s="194" t="s">
        <v>163</v>
      </c>
      <c r="H257" s="195">
        <v>284.5</v>
      </c>
      <c r="I257" s="196"/>
      <c r="J257" s="197">
        <f>ROUND(I257*H257,2)</f>
        <v>0</v>
      </c>
      <c r="K257" s="193" t="s">
        <v>150</v>
      </c>
      <c r="L257" s="60"/>
      <c r="M257" s="198" t="s">
        <v>21</v>
      </c>
      <c r="N257" s="199" t="s">
        <v>46</v>
      </c>
      <c r="O257" s="41"/>
      <c r="P257" s="200">
        <f>O257*H257</f>
        <v>0</v>
      </c>
      <c r="Q257" s="200">
        <v>3.3899999999999998E-3</v>
      </c>
      <c r="R257" s="200">
        <f>Q257*H257</f>
        <v>0.96445499999999995</v>
      </c>
      <c r="S257" s="200">
        <v>0</v>
      </c>
      <c r="T257" s="201">
        <f>S257*H257</f>
        <v>0</v>
      </c>
      <c r="AR257" s="23" t="s">
        <v>151</v>
      </c>
      <c r="AT257" s="23" t="s">
        <v>146</v>
      </c>
      <c r="AU257" s="23" t="s">
        <v>85</v>
      </c>
      <c r="AY257" s="23" t="s">
        <v>144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3" t="s">
        <v>83</v>
      </c>
      <c r="BK257" s="202">
        <f>ROUND(I257*H257,2)</f>
        <v>0</v>
      </c>
      <c r="BL257" s="23" t="s">
        <v>151</v>
      </c>
      <c r="BM257" s="23" t="s">
        <v>363</v>
      </c>
    </row>
    <row r="258" spans="2:65" s="11" customFormat="1">
      <c r="B258" s="203"/>
      <c r="C258" s="204"/>
      <c r="D258" s="205" t="s">
        <v>153</v>
      </c>
      <c r="E258" s="206" t="s">
        <v>21</v>
      </c>
      <c r="F258" s="207" t="s">
        <v>225</v>
      </c>
      <c r="G258" s="204"/>
      <c r="H258" s="206" t="s">
        <v>21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153</v>
      </c>
      <c r="AU258" s="213" t="s">
        <v>85</v>
      </c>
      <c r="AV258" s="11" t="s">
        <v>83</v>
      </c>
      <c r="AW258" s="11" t="s">
        <v>38</v>
      </c>
      <c r="AX258" s="11" t="s">
        <v>75</v>
      </c>
      <c r="AY258" s="213" t="s">
        <v>144</v>
      </c>
    </row>
    <row r="259" spans="2:65" s="12" customFormat="1">
      <c r="B259" s="214"/>
      <c r="C259" s="215"/>
      <c r="D259" s="205" t="s">
        <v>153</v>
      </c>
      <c r="E259" s="216" t="s">
        <v>21</v>
      </c>
      <c r="F259" s="217" t="s">
        <v>304</v>
      </c>
      <c r="G259" s="215"/>
      <c r="H259" s="218">
        <v>26.4</v>
      </c>
      <c r="I259" s="219"/>
      <c r="J259" s="215"/>
      <c r="K259" s="215"/>
      <c r="L259" s="220"/>
      <c r="M259" s="221"/>
      <c r="N259" s="222"/>
      <c r="O259" s="222"/>
      <c r="P259" s="222"/>
      <c r="Q259" s="222"/>
      <c r="R259" s="222"/>
      <c r="S259" s="222"/>
      <c r="T259" s="223"/>
      <c r="AT259" s="224" t="s">
        <v>153</v>
      </c>
      <c r="AU259" s="224" t="s">
        <v>85</v>
      </c>
      <c r="AV259" s="12" t="s">
        <v>85</v>
      </c>
      <c r="AW259" s="12" t="s">
        <v>38</v>
      </c>
      <c r="AX259" s="12" t="s">
        <v>75</v>
      </c>
      <c r="AY259" s="224" t="s">
        <v>144</v>
      </c>
    </row>
    <row r="260" spans="2:65" s="12" customFormat="1">
      <c r="B260" s="214"/>
      <c r="C260" s="215"/>
      <c r="D260" s="205" t="s">
        <v>153</v>
      </c>
      <c r="E260" s="216" t="s">
        <v>21</v>
      </c>
      <c r="F260" s="217" t="s">
        <v>305</v>
      </c>
      <c r="G260" s="215"/>
      <c r="H260" s="218">
        <v>60.8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153</v>
      </c>
      <c r="AU260" s="224" t="s">
        <v>85</v>
      </c>
      <c r="AV260" s="12" t="s">
        <v>85</v>
      </c>
      <c r="AW260" s="12" t="s">
        <v>38</v>
      </c>
      <c r="AX260" s="12" t="s">
        <v>75</v>
      </c>
      <c r="AY260" s="224" t="s">
        <v>144</v>
      </c>
    </row>
    <row r="261" spans="2:65" s="12" customFormat="1">
      <c r="B261" s="214"/>
      <c r="C261" s="215"/>
      <c r="D261" s="205" t="s">
        <v>153</v>
      </c>
      <c r="E261" s="216" t="s">
        <v>21</v>
      </c>
      <c r="F261" s="217" t="s">
        <v>306</v>
      </c>
      <c r="G261" s="215"/>
      <c r="H261" s="218">
        <v>6.4</v>
      </c>
      <c r="I261" s="219"/>
      <c r="J261" s="215"/>
      <c r="K261" s="215"/>
      <c r="L261" s="220"/>
      <c r="M261" s="221"/>
      <c r="N261" s="222"/>
      <c r="O261" s="222"/>
      <c r="P261" s="222"/>
      <c r="Q261" s="222"/>
      <c r="R261" s="222"/>
      <c r="S261" s="222"/>
      <c r="T261" s="223"/>
      <c r="AT261" s="224" t="s">
        <v>153</v>
      </c>
      <c r="AU261" s="224" t="s">
        <v>85</v>
      </c>
      <c r="AV261" s="12" t="s">
        <v>85</v>
      </c>
      <c r="AW261" s="12" t="s">
        <v>38</v>
      </c>
      <c r="AX261" s="12" t="s">
        <v>75</v>
      </c>
      <c r="AY261" s="224" t="s">
        <v>144</v>
      </c>
    </row>
    <row r="262" spans="2:65" s="12" customFormat="1">
      <c r="B262" s="214"/>
      <c r="C262" s="215"/>
      <c r="D262" s="205" t="s">
        <v>153</v>
      </c>
      <c r="E262" s="216" t="s">
        <v>21</v>
      </c>
      <c r="F262" s="217" t="s">
        <v>307</v>
      </c>
      <c r="G262" s="215"/>
      <c r="H262" s="218">
        <v>9.4</v>
      </c>
      <c r="I262" s="219"/>
      <c r="J262" s="215"/>
      <c r="K262" s="215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153</v>
      </c>
      <c r="AU262" s="224" t="s">
        <v>85</v>
      </c>
      <c r="AV262" s="12" t="s">
        <v>85</v>
      </c>
      <c r="AW262" s="12" t="s">
        <v>38</v>
      </c>
      <c r="AX262" s="12" t="s">
        <v>75</v>
      </c>
      <c r="AY262" s="224" t="s">
        <v>144</v>
      </c>
    </row>
    <row r="263" spans="2:65" s="12" customFormat="1">
      <c r="B263" s="214"/>
      <c r="C263" s="215"/>
      <c r="D263" s="205" t="s">
        <v>153</v>
      </c>
      <c r="E263" s="216" t="s">
        <v>21</v>
      </c>
      <c r="F263" s="217" t="s">
        <v>308</v>
      </c>
      <c r="G263" s="215"/>
      <c r="H263" s="218">
        <v>8.4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153</v>
      </c>
      <c r="AU263" s="224" t="s">
        <v>85</v>
      </c>
      <c r="AV263" s="12" t="s">
        <v>85</v>
      </c>
      <c r="AW263" s="12" t="s">
        <v>38</v>
      </c>
      <c r="AX263" s="12" t="s">
        <v>75</v>
      </c>
      <c r="AY263" s="224" t="s">
        <v>144</v>
      </c>
    </row>
    <row r="264" spans="2:65" s="12" customFormat="1">
      <c r="B264" s="214"/>
      <c r="C264" s="215"/>
      <c r="D264" s="205" t="s">
        <v>153</v>
      </c>
      <c r="E264" s="216" t="s">
        <v>21</v>
      </c>
      <c r="F264" s="217" t="s">
        <v>307</v>
      </c>
      <c r="G264" s="215"/>
      <c r="H264" s="218">
        <v>9.4</v>
      </c>
      <c r="I264" s="219"/>
      <c r="J264" s="215"/>
      <c r="K264" s="215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153</v>
      </c>
      <c r="AU264" s="224" t="s">
        <v>85</v>
      </c>
      <c r="AV264" s="12" t="s">
        <v>85</v>
      </c>
      <c r="AW264" s="12" t="s">
        <v>38</v>
      </c>
      <c r="AX264" s="12" t="s">
        <v>75</v>
      </c>
      <c r="AY264" s="224" t="s">
        <v>144</v>
      </c>
    </row>
    <row r="265" spans="2:65" s="11" customFormat="1">
      <c r="B265" s="203"/>
      <c r="C265" s="204"/>
      <c r="D265" s="205" t="s">
        <v>153</v>
      </c>
      <c r="E265" s="206" t="s">
        <v>21</v>
      </c>
      <c r="F265" s="207" t="s">
        <v>230</v>
      </c>
      <c r="G265" s="204"/>
      <c r="H265" s="206" t="s">
        <v>21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153</v>
      </c>
      <c r="AU265" s="213" t="s">
        <v>85</v>
      </c>
      <c r="AV265" s="11" t="s">
        <v>83</v>
      </c>
      <c r="AW265" s="11" t="s">
        <v>38</v>
      </c>
      <c r="AX265" s="11" t="s">
        <v>75</v>
      </c>
      <c r="AY265" s="213" t="s">
        <v>144</v>
      </c>
    </row>
    <row r="266" spans="2:65" s="12" customFormat="1">
      <c r="B266" s="214"/>
      <c r="C266" s="215"/>
      <c r="D266" s="205" t="s">
        <v>153</v>
      </c>
      <c r="E266" s="216" t="s">
        <v>21</v>
      </c>
      <c r="F266" s="217" t="s">
        <v>309</v>
      </c>
      <c r="G266" s="215"/>
      <c r="H266" s="218">
        <v>76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153</v>
      </c>
      <c r="AU266" s="224" t="s">
        <v>85</v>
      </c>
      <c r="AV266" s="12" t="s">
        <v>85</v>
      </c>
      <c r="AW266" s="12" t="s">
        <v>38</v>
      </c>
      <c r="AX266" s="12" t="s">
        <v>75</v>
      </c>
      <c r="AY266" s="224" t="s">
        <v>144</v>
      </c>
    </row>
    <row r="267" spans="2:65" s="12" customFormat="1">
      <c r="B267" s="214"/>
      <c r="C267" s="215"/>
      <c r="D267" s="205" t="s">
        <v>153</v>
      </c>
      <c r="E267" s="216" t="s">
        <v>21</v>
      </c>
      <c r="F267" s="217" t="s">
        <v>310</v>
      </c>
      <c r="G267" s="215"/>
      <c r="H267" s="218">
        <v>15.2</v>
      </c>
      <c r="I267" s="219"/>
      <c r="J267" s="215"/>
      <c r="K267" s="215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153</v>
      </c>
      <c r="AU267" s="224" t="s">
        <v>85</v>
      </c>
      <c r="AV267" s="12" t="s">
        <v>85</v>
      </c>
      <c r="AW267" s="12" t="s">
        <v>38</v>
      </c>
      <c r="AX267" s="12" t="s">
        <v>75</v>
      </c>
      <c r="AY267" s="224" t="s">
        <v>144</v>
      </c>
    </row>
    <row r="268" spans="2:65" s="12" customFormat="1">
      <c r="B268" s="214"/>
      <c r="C268" s="215"/>
      <c r="D268" s="205" t="s">
        <v>153</v>
      </c>
      <c r="E268" s="216" t="s">
        <v>21</v>
      </c>
      <c r="F268" s="217" t="s">
        <v>311</v>
      </c>
      <c r="G268" s="215"/>
      <c r="H268" s="218">
        <v>28.8</v>
      </c>
      <c r="I268" s="219"/>
      <c r="J268" s="215"/>
      <c r="K268" s="215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153</v>
      </c>
      <c r="AU268" s="224" t="s">
        <v>85</v>
      </c>
      <c r="AV268" s="12" t="s">
        <v>85</v>
      </c>
      <c r="AW268" s="12" t="s">
        <v>38</v>
      </c>
      <c r="AX268" s="12" t="s">
        <v>75</v>
      </c>
      <c r="AY268" s="224" t="s">
        <v>144</v>
      </c>
    </row>
    <row r="269" spans="2:65" s="12" customFormat="1">
      <c r="B269" s="214"/>
      <c r="C269" s="215"/>
      <c r="D269" s="205" t="s">
        <v>153</v>
      </c>
      <c r="E269" s="216" t="s">
        <v>21</v>
      </c>
      <c r="F269" s="217" t="s">
        <v>312</v>
      </c>
      <c r="G269" s="215"/>
      <c r="H269" s="218">
        <v>13.2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153</v>
      </c>
      <c r="AU269" s="224" t="s">
        <v>85</v>
      </c>
      <c r="AV269" s="12" t="s">
        <v>85</v>
      </c>
      <c r="AW269" s="12" t="s">
        <v>38</v>
      </c>
      <c r="AX269" s="12" t="s">
        <v>75</v>
      </c>
      <c r="AY269" s="224" t="s">
        <v>144</v>
      </c>
    </row>
    <row r="270" spans="2:65" s="11" customFormat="1">
      <c r="B270" s="203"/>
      <c r="C270" s="204"/>
      <c r="D270" s="205" t="s">
        <v>153</v>
      </c>
      <c r="E270" s="206" t="s">
        <v>21</v>
      </c>
      <c r="F270" s="207" t="s">
        <v>316</v>
      </c>
      <c r="G270" s="204"/>
      <c r="H270" s="206" t="s">
        <v>21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153</v>
      </c>
      <c r="AU270" s="213" t="s">
        <v>85</v>
      </c>
      <c r="AV270" s="11" t="s">
        <v>83</v>
      </c>
      <c r="AW270" s="11" t="s">
        <v>38</v>
      </c>
      <c r="AX270" s="11" t="s">
        <v>75</v>
      </c>
      <c r="AY270" s="213" t="s">
        <v>144</v>
      </c>
    </row>
    <row r="271" spans="2:65" s="12" customFormat="1">
      <c r="B271" s="214"/>
      <c r="C271" s="215"/>
      <c r="D271" s="205" t="s">
        <v>153</v>
      </c>
      <c r="E271" s="216" t="s">
        <v>21</v>
      </c>
      <c r="F271" s="217" t="s">
        <v>317</v>
      </c>
      <c r="G271" s="215"/>
      <c r="H271" s="218">
        <v>13.4</v>
      </c>
      <c r="I271" s="219"/>
      <c r="J271" s="215"/>
      <c r="K271" s="215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153</v>
      </c>
      <c r="AU271" s="224" t="s">
        <v>85</v>
      </c>
      <c r="AV271" s="12" t="s">
        <v>85</v>
      </c>
      <c r="AW271" s="12" t="s">
        <v>38</v>
      </c>
      <c r="AX271" s="12" t="s">
        <v>75</v>
      </c>
      <c r="AY271" s="224" t="s">
        <v>144</v>
      </c>
    </row>
    <row r="272" spans="2:65" s="12" customFormat="1">
      <c r="B272" s="214"/>
      <c r="C272" s="215"/>
      <c r="D272" s="205" t="s">
        <v>153</v>
      </c>
      <c r="E272" s="216" t="s">
        <v>21</v>
      </c>
      <c r="F272" s="217" t="s">
        <v>318</v>
      </c>
      <c r="G272" s="215"/>
      <c r="H272" s="218">
        <v>7.1</v>
      </c>
      <c r="I272" s="219"/>
      <c r="J272" s="215"/>
      <c r="K272" s="215"/>
      <c r="L272" s="220"/>
      <c r="M272" s="221"/>
      <c r="N272" s="222"/>
      <c r="O272" s="222"/>
      <c r="P272" s="222"/>
      <c r="Q272" s="222"/>
      <c r="R272" s="222"/>
      <c r="S272" s="222"/>
      <c r="T272" s="223"/>
      <c r="AT272" s="224" t="s">
        <v>153</v>
      </c>
      <c r="AU272" s="224" t="s">
        <v>85</v>
      </c>
      <c r="AV272" s="12" t="s">
        <v>85</v>
      </c>
      <c r="AW272" s="12" t="s">
        <v>38</v>
      </c>
      <c r="AX272" s="12" t="s">
        <v>75</v>
      </c>
      <c r="AY272" s="224" t="s">
        <v>144</v>
      </c>
    </row>
    <row r="273" spans="2:65" s="12" customFormat="1">
      <c r="B273" s="214"/>
      <c r="C273" s="215"/>
      <c r="D273" s="205" t="s">
        <v>153</v>
      </c>
      <c r="E273" s="216" t="s">
        <v>21</v>
      </c>
      <c r="F273" s="217" t="s">
        <v>319</v>
      </c>
      <c r="G273" s="215"/>
      <c r="H273" s="218">
        <v>10</v>
      </c>
      <c r="I273" s="219"/>
      <c r="J273" s="215"/>
      <c r="K273" s="215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153</v>
      </c>
      <c r="AU273" s="224" t="s">
        <v>85</v>
      </c>
      <c r="AV273" s="12" t="s">
        <v>85</v>
      </c>
      <c r="AW273" s="12" t="s">
        <v>38</v>
      </c>
      <c r="AX273" s="12" t="s">
        <v>75</v>
      </c>
      <c r="AY273" s="224" t="s">
        <v>144</v>
      </c>
    </row>
    <row r="274" spans="2:65" s="13" customFormat="1">
      <c r="B274" s="235"/>
      <c r="C274" s="236"/>
      <c r="D274" s="205" t="s">
        <v>153</v>
      </c>
      <c r="E274" s="237" t="s">
        <v>21</v>
      </c>
      <c r="F274" s="238" t="s">
        <v>232</v>
      </c>
      <c r="G274" s="236"/>
      <c r="H274" s="239">
        <v>284.5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AT274" s="245" t="s">
        <v>153</v>
      </c>
      <c r="AU274" s="245" t="s">
        <v>85</v>
      </c>
      <c r="AV274" s="13" t="s">
        <v>151</v>
      </c>
      <c r="AW274" s="13" t="s">
        <v>38</v>
      </c>
      <c r="AX274" s="13" t="s">
        <v>83</v>
      </c>
      <c r="AY274" s="245" t="s">
        <v>144</v>
      </c>
    </row>
    <row r="275" spans="2:65" s="1" customFormat="1" ht="16.5" customHeight="1">
      <c r="B275" s="40"/>
      <c r="C275" s="225" t="s">
        <v>364</v>
      </c>
      <c r="D275" s="225" t="s">
        <v>215</v>
      </c>
      <c r="E275" s="226" t="s">
        <v>365</v>
      </c>
      <c r="F275" s="227" t="s">
        <v>366</v>
      </c>
      <c r="G275" s="228" t="s">
        <v>149</v>
      </c>
      <c r="H275" s="229">
        <v>7.665</v>
      </c>
      <c r="I275" s="230"/>
      <c r="J275" s="231">
        <f>ROUND(I275*H275,2)</f>
        <v>0</v>
      </c>
      <c r="K275" s="227" t="s">
        <v>150</v>
      </c>
      <c r="L275" s="232"/>
      <c r="M275" s="233" t="s">
        <v>21</v>
      </c>
      <c r="N275" s="234" t="s">
        <v>46</v>
      </c>
      <c r="O275" s="41"/>
      <c r="P275" s="200">
        <f>O275*H275</f>
        <v>0</v>
      </c>
      <c r="Q275" s="200">
        <v>3.4000000000000002E-4</v>
      </c>
      <c r="R275" s="200">
        <f>Q275*H275</f>
        <v>2.6061000000000001E-3</v>
      </c>
      <c r="S275" s="200">
        <v>0</v>
      </c>
      <c r="T275" s="201">
        <f>S275*H275</f>
        <v>0</v>
      </c>
      <c r="AR275" s="23" t="s">
        <v>184</v>
      </c>
      <c r="AT275" s="23" t="s">
        <v>215</v>
      </c>
      <c r="AU275" s="23" t="s">
        <v>85</v>
      </c>
      <c r="AY275" s="23" t="s">
        <v>144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23" t="s">
        <v>83</v>
      </c>
      <c r="BK275" s="202">
        <f>ROUND(I275*H275,2)</f>
        <v>0</v>
      </c>
      <c r="BL275" s="23" t="s">
        <v>151</v>
      </c>
      <c r="BM275" s="23" t="s">
        <v>367</v>
      </c>
    </row>
    <row r="276" spans="2:65" s="11" customFormat="1">
      <c r="B276" s="203"/>
      <c r="C276" s="204"/>
      <c r="D276" s="205" t="s">
        <v>153</v>
      </c>
      <c r="E276" s="206" t="s">
        <v>21</v>
      </c>
      <c r="F276" s="207" t="s">
        <v>368</v>
      </c>
      <c r="G276" s="204"/>
      <c r="H276" s="206" t="s">
        <v>21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153</v>
      </c>
      <c r="AU276" s="213" t="s">
        <v>85</v>
      </c>
      <c r="AV276" s="11" t="s">
        <v>83</v>
      </c>
      <c r="AW276" s="11" t="s">
        <v>38</v>
      </c>
      <c r="AX276" s="11" t="s">
        <v>75</v>
      </c>
      <c r="AY276" s="213" t="s">
        <v>144</v>
      </c>
    </row>
    <row r="277" spans="2:65" s="11" customFormat="1">
      <c r="B277" s="203"/>
      <c r="C277" s="204"/>
      <c r="D277" s="205" t="s">
        <v>153</v>
      </c>
      <c r="E277" s="206" t="s">
        <v>21</v>
      </c>
      <c r="F277" s="207" t="s">
        <v>337</v>
      </c>
      <c r="G277" s="204"/>
      <c r="H277" s="206" t="s">
        <v>21</v>
      </c>
      <c r="I277" s="208"/>
      <c r="J277" s="204"/>
      <c r="K277" s="204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153</v>
      </c>
      <c r="AU277" s="213" t="s">
        <v>85</v>
      </c>
      <c r="AV277" s="11" t="s">
        <v>83</v>
      </c>
      <c r="AW277" s="11" t="s">
        <v>38</v>
      </c>
      <c r="AX277" s="11" t="s">
        <v>75</v>
      </c>
      <c r="AY277" s="213" t="s">
        <v>144</v>
      </c>
    </row>
    <row r="278" spans="2:65" s="11" customFormat="1">
      <c r="B278" s="203"/>
      <c r="C278" s="204"/>
      <c r="D278" s="205" t="s">
        <v>153</v>
      </c>
      <c r="E278" s="206" t="s">
        <v>21</v>
      </c>
      <c r="F278" s="207" t="s">
        <v>338</v>
      </c>
      <c r="G278" s="204"/>
      <c r="H278" s="206" t="s">
        <v>21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153</v>
      </c>
      <c r="AU278" s="213" t="s">
        <v>85</v>
      </c>
      <c r="AV278" s="11" t="s">
        <v>83</v>
      </c>
      <c r="AW278" s="11" t="s">
        <v>38</v>
      </c>
      <c r="AX278" s="11" t="s">
        <v>75</v>
      </c>
      <c r="AY278" s="213" t="s">
        <v>144</v>
      </c>
    </row>
    <row r="279" spans="2:65" s="11" customFormat="1">
      <c r="B279" s="203"/>
      <c r="C279" s="204"/>
      <c r="D279" s="205" t="s">
        <v>153</v>
      </c>
      <c r="E279" s="206" t="s">
        <v>21</v>
      </c>
      <c r="F279" s="207" t="s">
        <v>369</v>
      </c>
      <c r="G279" s="204"/>
      <c r="H279" s="206" t="s">
        <v>21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153</v>
      </c>
      <c r="AU279" s="213" t="s">
        <v>85</v>
      </c>
      <c r="AV279" s="11" t="s">
        <v>83</v>
      </c>
      <c r="AW279" s="11" t="s">
        <v>38</v>
      </c>
      <c r="AX279" s="11" t="s">
        <v>75</v>
      </c>
      <c r="AY279" s="213" t="s">
        <v>144</v>
      </c>
    </row>
    <row r="280" spans="2:65" s="11" customFormat="1">
      <c r="B280" s="203"/>
      <c r="C280" s="204"/>
      <c r="D280" s="205" t="s">
        <v>153</v>
      </c>
      <c r="E280" s="206" t="s">
        <v>21</v>
      </c>
      <c r="F280" s="207" t="s">
        <v>316</v>
      </c>
      <c r="G280" s="204"/>
      <c r="H280" s="206" t="s">
        <v>21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153</v>
      </c>
      <c r="AU280" s="213" t="s">
        <v>85</v>
      </c>
      <c r="AV280" s="11" t="s">
        <v>83</v>
      </c>
      <c r="AW280" s="11" t="s">
        <v>38</v>
      </c>
      <c r="AX280" s="11" t="s">
        <v>75</v>
      </c>
      <c r="AY280" s="213" t="s">
        <v>144</v>
      </c>
    </row>
    <row r="281" spans="2:65" s="12" customFormat="1">
      <c r="B281" s="214"/>
      <c r="C281" s="215"/>
      <c r="D281" s="205" t="s">
        <v>153</v>
      </c>
      <c r="E281" s="216" t="s">
        <v>21</v>
      </c>
      <c r="F281" s="217" t="s">
        <v>370</v>
      </c>
      <c r="G281" s="215"/>
      <c r="H281" s="218">
        <v>6.968</v>
      </c>
      <c r="I281" s="219"/>
      <c r="J281" s="215"/>
      <c r="K281" s="215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153</v>
      </c>
      <c r="AU281" s="224" t="s">
        <v>85</v>
      </c>
      <c r="AV281" s="12" t="s">
        <v>85</v>
      </c>
      <c r="AW281" s="12" t="s">
        <v>38</v>
      </c>
      <c r="AX281" s="12" t="s">
        <v>83</v>
      </c>
      <c r="AY281" s="224" t="s">
        <v>144</v>
      </c>
    </row>
    <row r="282" spans="2:65" s="12" customFormat="1">
      <c r="B282" s="214"/>
      <c r="C282" s="215"/>
      <c r="D282" s="205" t="s">
        <v>153</v>
      </c>
      <c r="E282" s="215"/>
      <c r="F282" s="217" t="s">
        <v>371</v>
      </c>
      <c r="G282" s="215"/>
      <c r="H282" s="218">
        <v>7.665</v>
      </c>
      <c r="I282" s="219"/>
      <c r="J282" s="215"/>
      <c r="K282" s="215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153</v>
      </c>
      <c r="AU282" s="224" t="s">
        <v>85</v>
      </c>
      <c r="AV282" s="12" t="s">
        <v>85</v>
      </c>
      <c r="AW282" s="12" t="s">
        <v>6</v>
      </c>
      <c r="AX282" s="12" t="s">
        <v>83</v>
      </c>
      <c r="AY282" s="224" t="s">
        <v>144</v>
      </c>
    </row>
    <row r="283" spans="2:65" s="1" customFormat="1" ht="16.5" customHeight="1">
      <c r="B283" s="40"/>
      <c r="C283" s="225" t="s">
        <v>372</v>
      </c>
      <c r="D283" s="225" t="s">
        <v>215</v>
      </c>
      <c r="E283" s="226" t="s">
        <v>351</v>
      </c>
      <c r="F283" s="227" t="s">
        <v>352</v>
      </c>
      <c r="G283" s="228" t="s">
        <v>149</v>
      </c>
      <c r="H283" s="229">
        <v>99.486000000000004</v>
      </c>
      <c r="I283" s="230"/>
      <c r="J283" s="231">
        <f>ROUND(I283*H283,2)</f>
        <v>0</v>
      </c>
      <c r="K283" s="227" t="s">
        <v>150</v>
      </c>
      <c r="L283" s="232"/>
      <c r="M283" s="233" t="s">
        <v>21</v>
      </c>
      <c r="N283" s="234" t="s">
        <v>46</v>
      </c>
      <c r="O283" s="41"/>
      <c r="P283" s="200">
        <f>O283*H283</f>
        <v>0</v>
      </c>
      <c r="Q283" s="200">
        <v>2.0400000000000001E-3</v>
      </c>
      <c r="R283" s="200">
        <f>Q283*H283</f>
        <v>0.20295144000000001</v>
      </c>
      <c r="S283" s="200">
        <v>0</v>
      </c>
      <c r="T283" s="201">
        <f>S283*H283</f>
        <v>0</v>
      </c>
      <c r="AR283" s="23" t="s">
        <v>184</v>
      </c>
      <c r="AT283" s="23" t="s">
        <v>215</v>
      </c>
      <c r="AU283" s="23" t="s">
        <v>85</v>
      </c>
      <c r="AY283" s="23" t="s">
        <v>144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23" t="s">
        <v>83</v>
      </c>
      <c r="BK283" s="202">
        <f>ROUND(I283*H283,2)</f>
        <v>0</v>
      </c>
      <c r="BL283" s="23" t="s">
        <v>151</v>
      </c>
      <c r="BM283" s="23" t="s">
        <v>373</v>
      </c>
    </row>
    <row r="284" spans="2:65" s="11" customFormat="1">
      <c r="B284" s="203"/>
      <c r="C284" s="204"/>
      <c r="D284" s="205" t="s">
        <v>153</v>
      </c>
      <c r="E284" s="206" t="s">
        <v>21</v>
      </c>
      <c r="F284" s="207" t="s">
        <v>336</v>
      </c>
      <c r="G284" s="204"/>
      <c r="H284" s="206" t="s">
        <v>21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153</v>
      </c>
      <c r="AU284" s="213" t="s">
        <v>85</v>
      </c>
      <c r="AV284" s="11" t="s">
        <v>83</v>
      </c>
      <c r="AW284" s="11" t="s">
        <v>38</v>
      </c>
      <c r="AX284" s="11" t="s">
        <v>75</v>
      </c>
      <c r="AY284" s="213" t="s">
        <v>144</v>
      </c>
    </row>
    <row r="285" spans="2:65" s="11" customFormat="1">
      <c r="B285" s="203"/>
      <c r="C285" s="204"/>
      <c r="D285" s="205" t="s">
        <v>153</v>
      </c>
      <c r="E285" s="206" t="s">
        <v>21</v>
      </c>
      <c r="F285" s="207" t="s">
        <v>337</v>
      </c>
      <c r="G285" s="204"/>
      <c r="H285" s="206" t="s">
        <v>21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153</v>
      </c>
      <c r="AU285" s="213" t="s">
        <v>85</v>
      </c>
      <c r="AV285" s="11" t="s">
        <v>83</v>
      </c>
      <c r="AW285" s="11" t="s">
        <v>38</v>
      </c>
      <c r="AX285" s="11" t="s">
        <v>75</v>
      </c>
      <c r="AY285" s="213" t="s">
        <v>144</v>
      </c>
    </row>
    <row r="286" spans="2:65" s="11" customFormat="1">
      <c r="B286" s="203"/>
      <c r="C286" s="204"/>
      <c r="D286" s="205" t="s">
        <v>153</v>
      </c>
      <c r="E286" s="206" t="s">
        <v>21</v>
      </c>
      <c r="F286" s="207" t="s">
        <v>338</v>
      </c>
      <c r="G286" s="204"/>
      <c r="H286" s="206" t="s">
        <v>21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153</v>
      </c>
      <c r="AU286" s="213" t="s">
        <v>85</v>
      </c>
      <c r="AV286" s="11" t="s">
        <v>83</v>
      </c>
      <c r="AW286" s="11" t="s">
        <v>38</v>
      </c>
      <c r="AX286" s="11" t="s">
        <v>75</v>
      </c>
      <c r="AY286" s="213" t="s">
        <v>144</v>
      </c>
    </row>
    <row r="287" spans="2:65" s="11" customFormat="1" ht="27">
      <c r="B287" s="203"/>
      <c r="C287" s="204"/>
      <c r="D287" s="205" t="s">
        <v>153</v>
      </c>
      <c r="E287" s="206" t="s">
        <v>21</v>
      </c>
      <c r="F287" s="207" t="s">
        <v>339</v>
      </c>
      <c r="G287" s="204"/>
      <c r="H287" s="206" t="s">
        <v>21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153</v>
      </c>
      <c r="AU287" s="213" t="s">
        <v>85</v>
      </c>
      <c r="AV287" s="11" t="s">
        <v>83</v>
      </c>
      <c r="AW287" s="11" t="s">
        <v>38</v>
      </c>
      <c r="AX287" s="11" t="s">
        <v>75</v>
      </c>
      <c r="AY287" s="213" t="s">
        <v>144</v>
      </c>
    </row>
    <row r="288" spans="2:65" s="11" customFormat="1">
      <c r="B288" s="203"/>
      <c r="C288" s="204"/>
      <c r="D288" s="205" t="s">
        <v>153</v>
      </c>
      <c r="E288" s="206" t="s">
        <v>21</v>
      </c>
      <c r="F288" s="207" t="s">
        <v>225</v>
      </c>
      <c r="G288" s="204"/>
      <c r="H288" s="206" t="s">
        <v>21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153</v>
      </c>
      <c r="AU288" s="213" t="s">
        <v>85</v>
      </c>
      <c r="AV288" s="11" t="s">
        <v>83</v>
      </c>
      <c r="AW288" s="11" t="s">
        <v>38</v>
      </c>
      <c r="AX288" s="11" t="s">
        <v>75</v>
      </c>
      <c r="AY288" s="213" t="s">
        <v>144</v>
      </c>
    </row>
    <row r="289" spans="2:65" s="12" customFormat="1">
      <c r="B289" s="214"/>
      <c r="C289" s="215"/>
      <c r="D289" s="205" t="s">
        <v>153</v>
      </c>
      <c r="E289" s="216" t="s">
        <v>21</v>
      </c>
      <c r="F289" s="217" t="s">
        <v>374</v>
      </c>
      <c r="G289" s="215"/>
      <c r="H289" s="218">
        <v>10.032</v>
      </c>
      <c r="I289" s="219"/>
      <c r="J289" s="215"/>
      <c r="K289" s="215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153</v>
      </c>
      <c r="AU289" s="224" t="s">
        <v>85</v>
      </c>
      <c r="AV289" s="12" t="s">
        <v>85</v>
      </c>
      <c r="AW289" s="12" t="s">
        <v>38</v>
      </c>
      <c r="AX289" s="12" t="s">
        <v>75</v>
      </c>
      <c r="AY289" s="224" t="s">
        <v>144</v>
      </c>
    </row>
    <row r="290" spans="2:65" s="12" customFormat="1">
      <c r="B290" s="214"/>
      <c r="C290" s="215"/>
      <c r="D290" s="205" t="s">
        <v>153</v>
      </c>
      <c r="E290" s="216" t="s">
        <v>21</v>
      </c>
      <c r="F290" s="217" t="s">
        <v>375</v>
      </c>
      <c r="G290" s="215"/>
      <c r="H290" s="218">
        <v>23.103999999999999</v>
      </c>
      <c r="I290" s="219"/>
      <c r="J290" s="215"/>
      <c r="K290" s="215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153</v>
      </c>
      <c r="AU290" s="224" t="s">
        <v>85</v>
      </c>
      <c r="AV290" s="12" t="s">
        <v>85</v>
      </c>
      <c r="AW290" s="12" t="s">
        <v>38</v>
      </c>
      <c r="AX290" s="12" t="s">
        <v>75</v>
      </c>
      <c r="AY290" s="224" t="s">
        <v>144</v>
      </c>
    </row>
    <row r="291" spans="2:65" s="12" customFormat="1">
      <c r="B291" s="214"/>
      <c r="C291" s="215"/>
      <c r="D291" s="205" t="s">
        <v>153</v>
      </c>
      <c r="E291" s="216" t="s">
        <v>21</v>
      </c>
      <c r="F291" s="217" t="s">
        <v>376</v>
      </c>
      <c r="G291" s="215"/>
      <c r="H291" s="218">
        <v>2.4319999999999999</v>
      </c>
      <c r="I291" s="219"/>
      <c r="J291" s="215"/>
      <c r="K291" s="215"/>
      <c r="L291" s="220"/>
      <c r="M291" s="221"/>
      <c r="N291" s="222"/>
      <c r="O291" s="222"/>
      <c r="P291" s="222"/>
      <c r="Q291" s="222"/>
      <c r="R291" s="222"/>
      <c r="S291" s="222"/>
      <c r="T291" s="223"/>
      <c r="AT291" s="224" t="s">
        <v>153</v>
      </c>
      <c r="AU291" s="224" t="s">
        <v>85</v>
      </c>
      <c r="AV291" s="12" t="s">
        <v>85</v>
      </c>
      <c r="AW291" s="12" t="s">
        <v>38</v>
      </c>
      <c r="AX291" s="12" t="s">
        <v>75</v>
      </c>
      <c r="AY291" s="224" t="s">
        <v>144</v>
      </c>
    </row>
    <row r="292" spans="2:65" s="12" customFormat="1">
      <c r="B292" s="214"/>
      <c r="C292" s="215"/>
      <c r="D292" s="205" t="s">
        <v>153</v>
      </c>
      <c r="E292" s="216" t="s">
        <v>21</v>
      </c>
      <c r="F292" s="217" t="s">
        <v>377</v>
      </c>
      <c r="G292" s="215"/>
      <c r="H292" s="218">
        <v>3.5720000000000001</v>
      </c>
      <c r="I292" s="219"/>
      <c r="J292" s="215"/>
      <c r="K292" s="215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153</v>
      </c>
      <c r="AU292" s="224" t="s">
        <v>85</v>
      </c>
      <c r="AV292" s="12" t="s">
        <v>85</v>
      </c>
      <c r="AW292" s="12" t="s">
        <v>38</v>
      </c>
      <c r="AX292" s="12" t="s">
        <v>75</v>
      </c>
      <c r="AY292" s="224" t="s">
        <v>144</v>
      </c>
    </row>
    <row r="293" spans="2:65" s="12" customFormat="1">
      <c r="B293" s="214"/>
      <c r="C293" s="215"/>
      <c r="D293" s="205" t="s">
        <v>153</v>
      </c>
      <c r="E293" s="216" t="s">
        <v>21</v>
      </c>
      <c r="F293" s="217" t="s">
        <v>378</v>
      </c>
      <c r="G293" s="215"/>
      <c r="H293" s="218">
        <v>2.8559999999999999</v>
      </c>
      <c r="I293" s="219"/>
      <c r="J293" s="215"/>
      <c r="K293" s="215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153</v>
      </c>
      <c r="AU293" s="224" t="s">
        <v>85</v>
      </c>
      <c r="AV293" s="12" t="s">
        <v>85</v>
      </c>
      <c r="AW293" s="12" t="s">
        <v>38</v>
      </c>
      <c r="AX293" s="12" t="s">
        <v>75</v>
      </c>
      <c r="AY293" s="224" t="s">
        <v>144</v>
      </c>
    </row>
    <row r="294" spans="2:65" s="12" customFormat="1">
      <c r="B294" s="214"/>
      <c r="C294" s="215"/>
      <c r="D294" s="205" t="s">
        <v>153</v>
      </c>
      <c r="E294" s="216" t="s">
        <v>21</v>
      </c>
      <c r="F294" s="217" t="s">
        <v>377</v>
      </c>
      <c r="G294" s="215"/>
      <c r="H294" s="218">
        <v>3.5720000000000001</v>
      </c>
      <c r="I294" s="219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153</v>
      </c>
      <c r="AU294" s="224" t="s">
        <v>85</v>
      </c>
      <c r="AV294" s="12" t="s">
        <v>85</v>
      </c>
      <c r="AW294" s="12" t="s">
        <v>38</v>
      </c>
      <c r="AX294" s="12" t="s">
        <v>75</v>
      </c>
      <c r="AY294" s="224" t="s">
        <v>144</v>
      </c>
    </row>
    <row r="295" spans="2:65" s="11" customFormat="1">
      <c r="B295" s="203"/>
      <c r="C295" s="204"/>
      <c r="D295" s="205" t="s">
        <v>153</v>
      </c>
      <c r="E295" s="206" t="s">
        <v>21</v>
      </c>
      <c r="F295" s="207" t="s">
        <v>230</v>
      </c>
      <c r="G295" s="204"/>
      <c r="H295" s="206" t="s">
        <v>21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153</v>
      </c>
      <c r="AU295" s="213" t="s">
        <v>85</v>
      </c>
      <c r="AV295" s="11" t="s">
        <v>83</v>
      </c>
      <c r="AW295" s="11" t="s">
        <v>38</v>
      </c>
      <c r="AX295" s="11" t="s">
        <v>75</v>
      </c>
      <c r="AY295" s="213" t="s">
        <v>144</v>
      </c>
    </row>
    <row r="296" spans="2:65" s="12" customFormat="1">
      <c r="B296" s="214"/>
      <c r="C296" s="215"/>
      <c r="D296" s="205" t="s">
        <v>153</v>
      </c>
      <c r="E296" s="216" t="s">
        <v>21</v>
      </c>
      <c r="F296" s="217" t="s">
        <v>379</v>
      </c>
      <c r="G296" s="215"/>
      <c r="H296" s="218">
        <v>28.88</v>
      </c>
      <c r="I296" s="219"/>
      <c r="J296" s="215"/>
      <c r="K296" s="215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153</v>
      </c>
      <c r="AU296" s="224" t="s">
        <v>85</v>
      </c>
      <c r="AV296" s="12" t="s">
        <v>85</v>
      </c>
      <c r="AW296" s="12" t="s">
        <v>38</v>
      </c>
      <c r="AX296" s="12" t="s">
        <v>75</v>
      </c>
      <c r="AY296" s="224" t="s">
        <v>144</v>
      </c>
    </row>
    <row r="297" spans="2:65" s="12" customFormat="1">
      <c r="B297" s="214"/>
      <c r="C297" s="215"/>
      <c r="D297" s="205" t="s">
        <v>153</v>
      </c>
      <c r="E297" s="216" t="s">
        <v>21</v>
      </c>
      <c r="F297" s="217" t="s">
        <v>380</v>
      </c>
      <c r="G297" s="215"/>
      <c r="H297" s="218">
        <v>5.7759999999999998</v>
      </c>
      <c r="I297" s="219"/>
      <c r="J297" s="215"/>
      <c r="K297" s="215"/>
      <c r="L297" s="220"/>
      <c r="M297" s="221"/>
      <c r="N297" s="222"/>
      <c r="O297" s="222"/>
      <c r="P297" s="222"/>
      <c r="Q297" s="222"/>
      <c r="R297" s="222"/>
      <c r="S297" s="222"/>
      <c r="T297" s="223"/>
      <c r="AT297" s="224" t="s">
        <v>153</v>
      </c>
      <c r="AU297" s="224" t="s">
        <v>85</v>
      </c>
      <c r="AV297" s="12" t="s">
        <v>85</v>
      </c>
      <c r="AW297" s="12" t="s">
        <v>38</v>
      </c>
      <c r="AX297" s="12" t="s">
        <v>75</v>
      </c>
      <c r="AY297" s="224" t="s">
        <v>144</v>
      </c>
    </row>
    <row r="298" spans="2:65" s="12" customFormat="1">
      <c r="B298" s="214"/>
      <c r="C298" s="215"/>
      <c r="D298" s="205" t="s">
        <v>153</v>
      </c>
      <c r="E298" s="216" t="s">
        <v>21</v>
      </c>
      <c r="F298" s="217" t="s">
        <v>381</v>
      </c>
      <c r="G298" s="215"/>
      <c r="H298" s="218">
        <v>10.944000000000001</v>
      </c>
      <c r="I298" s="219"/>
      <c r="J298" s="215"/>
      <c r="K298" s="215"/>
      <c r="L298" s="220"/>
      <c r="M298" s="221"/>
      <c r="N298" s="222"/>
      <c r="O298" s="222"/>
      <c r="P298" s="222"/>
      <c r="Q298" s="222"/>
      <c r="R298" s="222"/>
      <c r="S298" s="222"/>
      <c r="T298" s="223"/>
      <c r="AT298" s="224" t="s">
        <v>153</v>
      </c>
      <c r="AU298" s="224" t="s">
        <v>85</v>
      </c>
      <c r="AV298" s="12" t="s">
        <v>85</v>
      </c>
      <c r="AW298" s="12" t="s">
        <v>38</v>
      </c>
      <c r="AX298" s="12" t="s">
        <v>75</v>
      </c>
      <c r="AY298" s="224" t="s">
        <v>144</v>
      </c>
    </row>
    <row r="299" spans="2:65" s="12" customFormat="1">
      <c r="B299" s="214"/>
      <c r="C299" s="215"/>
      <c r="D299" s="205" t="s">
        <v>153</v>
      </c>
      <c r="E299" s="216" t="s">
        <v>21</v>
      </c>
      <c r="F299" s="217" t="s">
        <v>382</v>
      </c>
      <c r="G299" s="215"/>
      <c r="H299" s="218">
        <v>4.4880000000000004</v>
      </c>
      <c r="I299" s="219"/>
      <c r="J299" s="215"/>
      <c r="K299" s="215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153</v>
      </c>
      <c r="AU299" s="224" t="s">
        <v>85</v>
      </c>
      <c r="AV299" s="12" t="s">
        <v>85</v>
      </c>
      <c r="AW299" s="12" t="s">
        <v>38</v>
      </c>
      <c r="AX299" s="12" t="s">
        <v>75</v>
      </c>
      <c r="AY299" s="224" t="s">
        <v>144</v>
      </c>
    </row>
    <row r="300" spans="2:65" s="11" customFormat="1">
      <c r="B300" s="203"/>
      <c r="C300" s="204"/>
      <c r="D300" s="205" t="s">
        <v>153</v>
      </c>
      <c r="E300" s="206" t="s">
        <v>21</v>
      </c>
      <c r="F300" s="207" t="s">
        <v>316</v>
      </c>
      <c r="G300" s="204"/>
      <c r="H300" s="206" t="s">
        <v>21</v>
      </c>
      <c r="I300" s="208"/>
      <c r="J300" s="204"/>
      <c r="K300" s="204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153</v>
      </c>
      <c r="AU300" s="213" t="s">
        <v>85</v>
      </c>
      <c r="AV300" s="11" t="s">
        <v>83</v>
      </c>
      <c r="AW300" s="11" t="s">
        <v>38</v>
      </c>
      <c r="AX300" s="11" t="s">
        <v>75</v>
      </c>
      <c r="AY300" s="213" t="s">
        <v>144</v>
      </c>
    </row>
    <row r="301" spans="2:65" s="12" customFormat="1">
      <c r="B301" s="214"/>
      <c r="C301" s="215"/>
      <c r="D301" s="205" t="s">
        <v>153</v>
      </c>
      <c r="E301" s="216" t="s">
        <v>21</v>
      </c>
      <c r="F301" s="217" t="s">
        <v>383</v>
      </c>
      <c r="G301" s="215"/>
      <c r="H301" s="218">
        <v>2.13</v>
      </c>
      <c r="I301" s="219"/>
      <c r="J301" s="215"/>
      <c r="K301" s="215"/>
      <c r="L301" s="220"/>
      <c r="M301" s="221"/>
      <c r="N301" s="222"/>
      <c r="O301" s="222"/>
      <c r="P301" s="222"/>
      <c r="Q301" s="222"/>
      <c r="R301" s="222"/>
      <c r="S301" s="222"/>
      <c r="T301" s="223"/>
      <c r="AT301" s="224" t="s">
        <v>153</v>
      </c>
      <c r="AU301" s="224" t="s">
        <v>85</v>
      </c>
      <c r="AV301" s="12" t="s">
        <v>85</v>
      </c>
      <c r="AW301" s="12" t="s">
        <v>38</v>
      </c>
      <c r="AX301" s="12" t="s">
        <v>75</v>
      </c>
      <c r="AY301" s="224" t="s">
        <v>144</v>
      </c>
    </row>
    <row r="302" spans="2:65" s="12" customFormat="1">
      <c r="B302" s="214"/>
      <c r="C302" s="215"/>
      <c r="D302" s="205" t="s">
        <v>153</v>
      </c>
      <c r="E302" s="216" t="s">
        <v>21</v>
      </c>
      <c r="F302" s="217" t="s">
        <v>384</v>
      </c>
      <c r="G302" s="215"/>
      <c r="H302" s="218">
        <v>1.7</v>
      </c>
      <c r="I302" s="219"/>
      <c r="J302" s="215"/>
      <c r="K302" s="215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153</v>
      </c>
      <c r="AU302" s="224" t="s">
        <v>85</v>
      </c>
      <c r="AV302" s="12" t="s">
        <v>85</v>
      </c>
      <c r="AW302" s="12" t="s">
        <v>38</v>
      </c>
      <c r="AX302" s="12" t="s">
        <v>75</v>
      </c>
      <c r="AY302" s="224" t="s">
        <v>144</v>
      </c>
    </row>
    <row r="303" spans="2:65" s="13" customFormat="1">
      <c r="B303" s="235"/>
      <c r="C303" s="236"/>
      <c r="D303" s="205" t="s">
        <v>153</v>
      </c>
      <c r="E303" s="237" t="s">
        <v>21</v>
      </c>
      <c r="F303" s="238" t="s">
        <v>232</v>
      </c>
      <c r="G303" s="236"/>
      <c r="H303" s="239">
        <v>99.486000000000004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153</v>
      </c>
      <c r="AU303" s="245" t="s">
        <v>85</v>
      </c>
      <c r="AV303" s="13" t="s">
        <v>151</v>
      </c>
      <c r="AW303" s="13" t="s">
        <v>38</v>
      </c>
      <c r="AX303" s="13" t="s">
        <v>83</v>
      </c>
      <c r="AY303" s="245" t="s">
        <v>144</v>
      </c>
    </row>
    <row r="304" spans="2:65" s="1" customFormat="1" ht="25.5" customHeight="1">
      <c r="B304" s="40"/>
      <c r="C304" s="191" t="s">
        <v>385</v>
      </c>
      <c r="D304" s="191" t="s">
        <v>146</v>
      </c>
      <c r="E304" s="192" t="s">
        <v>386</v>
      </c>
      <c r="F304" s="193" t="s">
        <v>387</v>
      </c>
      <c r="G304" s="194" t="s">
        <v>149</v>
      </c>
      <c r="H304" s="195">
        <v>1</v>
      </c>
      <c r="I304" s="196"/>
      <c r="J304" s="197">
        <f>ROUND(I304*H304,2)</f>
        <v>0</v>
      </c>
      <c r="K304" s="193" t="s">
        <v>150</v>
      </c>
      <c r="L304" s="60"/>
      <c r="M304" s="198" t="s">
        <v>21</v>
      </c>
      <c r="N304" s="199" t="s">
        <v>46</v>
      </c>
      <c r="O304" s="41"/>
      <c r="P304" s="200">
        <f>O304*H304</f>
        <v>0</v>
      </c>
      <c r="Q304" s="200">
        <v>9.3799999999999994E-3</v>
      </c>
      <c r="R304" s="200">
        <f>Q304*H304</f>
        <v>9.3799999999999994E-3</v>
      </c>
      <c r="S304" s="200">
        <v>0</v>
      </c>
      <c r="T304" s="201">
        <f>S304*H304</f>
        <v>0</v>
      </c>
      <c r="AR304" s="23" t="s">
        <v>151</v>
      </c>
      <c r="AT304" s="23" t="s">
        <v>146</v>
      </c>
      <c r="AU304" s="23" t="s">
        <v>85</v>
      </c>
      <c r="AY304" s="23" t="s">
        <v>144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23" t="s">
        <v>83</v>
      </c>
      <c r="BK304" s="202">
        <f>ROUND(I304*H304,2)</f>
        <v>0</v>
      </c>
      <c r="BL304" s="23" t="s">
        <v>151</v>
      </c>
      <c r="BM304" s="23" t="s">
        <v>388</v>
      </c>
    </row>
    <row r="305" spans="2:65" s="11" customFormat="1">
      <c r="B305" s="203"/>
      <c r="C305" s="204"/>
      <c r="D305" s="205" t="s">
        <v>153</v>
      </c>
      <c r="E305" s="206" t="s">
        <v>21</v>
      </c>
      <c r="F305" s="207" t="s">
        <v>389</v>
      </c>
      <c r="G305" s="204"/>
      <c r="H305" s="206" t="s">
        <v>21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153</v>
      </c>
      <c r="AU305" s="213" t="s">
        <v>85</v>
      </c>
      <c r="AV305" s="11" t="s">
        <v>83</v>
      </c>
      <c r="AW305" s="11" t="s">
        <v>38</v>
      </c>
      <c r="AX305" s="11" t="s">
        <v>75</v>
      </c>
      <c r="AY305" s="213" t="s">
        <v>144</v>
      </c>
    </row>
    <row r="306" spans="2:65" s="11" customFormat="1">
      <c r="B306" s="203"/>
      <c r="C306" s="204"/>
      <c r="D306" s="205" t="s">
        <v>153</v>
      </c>
      <c r="E306" s="206" t="s">
        <v>21</v>
      </c>
      <c r="F306" s="207" t="s">
        <v>337</v>
      </c>
      <c r="G306" s="204"/>
      <c r="H306" s="206" t="s">
        <v>21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153</v>
      </c>
      <c r="AU306" s="213" t="s">
        <v>85</v>
      </c>
      <c r="AV306" s="11" t="s">
        <v>83</v>
      </c>
      <c r="AW306" s="11" t="s">
        <v>38</v>
      </c>
      <c r="AX306" s="11" t="s">
        <v>75</v>
      </c>
      <c r="AY306" s="213" t="s">
        <v>144</v>
      </c>
    </row>
    <row r="307" spans="2:65" s="11" customFormat="1">
      <c r="B307" s="203"/>
      <c r="C307" s="204"/>
      <c r="D307" s="205" t="s">
        <v>153</v>
      </c>
      <c r="E307" s="206" t="s">
        <v>21</v>
      </c>
      <c r="F307" s="207" t="s">
        <v>390</v>
      </c>
      <c r="G307" s="204"/>
      <c r="H307" s="206" t="s">
        <v>21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153</v>
      </c>
      <c r="AU307" s="213" t="s">
        <v>85</v>
      </c>
      <c r="AV307" s="11" t="s">
        <v>83</v>
      </c>
      <c r="AW307" s="11" t="s">
        <v>38</v>
      </c>
      <c r="AX307" s="11" t="s">
        <v>75</v>
      </c>
      <c r="AY307" s="213" t="s">
        <v>144</v>
      </c>
    </row>
    <row r="308" spans="2:65" s="11" customFormat="1" ht="27">
      <c r="B308" s="203"/>
      <c r="C308" s="204"/>
      <c r="D308" s="205" t="s">
        <v>153</v>
      </c>
      <c r="E308" s="206" t="s">
        <v>21</v>
      </c>
      <c r="F308" s="207" t="s">
        <v>339</v>
      </c>
      <c r="G308" s="204"/>
      <c r="H308" s="206" t="s">
        <v>21</v>
      </c>
      <c r="I308" s="208"/>
      <c r="J308" s="204"/>
      <c r="K308" s="204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153</v>
      </c>
      <c r="AU308" s="213" t="s">
        <v>85</v>
      </c>
      <c r="AV308" s="11" t="s">
        <v>83</v>
      </c>
      <c r="AW308" s="11" t="s">
        <v>38</v>
      </c>
      <c r="AX308" s="11" t="s">
        <v>75</v>
      </c>
      <c r="AY308" s="213" t="s">
        <v>144</v>
      </c>
    </row>
    <row r="309" spans="2:65" s="12" customFormat="1">
      <c r="B309" s="214"/>
      <c r="C309" s="215"/>
      <c r="D309" s="205" t="s">
        <v>153</v>
      </c>
      <c r="E309" s="216" t="s">
        <v>21</v>
      </c>
      <c r="F309" s="217" t="s">
        <v>83</v>
      </c>
      <c r="G309" s="215"/>
      <c r="H309" s="218">
        <v>1</v>
      </c>
      <c r="I309" s="219"/>
      <c r="J309" s="215"/>
      <c r="K309" s="215"/>
      <c r="L309" s="220"/>
      <c r="M309" s="221"/>
      <c r="N309" s="222"/>
      <c r="O309" s="222"/>
      <c r="P309" s="222"/>
      <c r="Q309" s="222"/>
      <c r="R309" s="222"/>
      <c r="S309" s="222"/>
      <c r="T309" s="223"/>
      <c r="AT309" s="224" t="s">
        <v>153</v>
      </c>
      <c r="AU309" s="224" t="s">
        <v>85</v>
      </c>
      <c r="AV309" s="12" t="s">
        <v>85</v>
      </c>
      <c r="AW309" s="12" t="s">
        <v>38</v>
      </c>
      <c r="AX309" s="12" t="s">
        <v>83</v>
      </c>
      <c r="AY309" s="224" t="s">
        <v>144</v>
      </c>
    </row>
    <row r="310" spans="2:65" s="1" customFormat="1" ht="25.5" customHeight="1">
      <c r="B310" s="40"/>
      <c r="C310" s="225" t="s">
        <v>391</v>
      </c>
      <c r="D310" s="225" t="s">
        <v>215</v>
      </c>
      <c r="E310" s="226" t="s">
        <v>392</v>
      </c>
      <c r="F310" s="227" t="s">
        <v>393</v>
      </c>
      <c r="G310" s="228" t="s">
        <v>149</v>
      </c>
      <c r="H310" s="229">
        <v>1.02</v>
      </c>
      <c r="I310" s="230"/>
      <c r="J310" s="231">
        <f>ROUND(I310*H310,2)</f>
        <v>0</v>
      </c>
      <c r="K310" s="227" t="s">
        <v>150</v>
      </c>
      <c r="L310" s="232"/>
      <c r="M310" s="233" t="s">
        <v>21</v>
      </c>
      <c r="N310" s="234" t="s">
        <v>46</v>
      </c>
      <c r="O310" s="41"/>
      <c r="P310" s="200">
        <f>O310*H310</f>
        <v>0</v>
      </c>
      <c r="Q310" s="200">
        <v>1.4999999999999999E-2</v>
      </c>
      <c r="R310" s="200">
        <f>Q310*H310</f>
        <v>1.5299999999999999E-2</v>
      </c>
      <c r="S310" s="200">
        <v>0</v>
      </c>
      <c r="T310" s="201">
        <f>S310*H310</f>
        <v>0</v>
      </c>
      <c r="AR310" s="23" t="s">
        <v>184</v>
      </c>
      <c r="AT310" s="23" t="s">
        <v>215</v>
      </c>
      <c r="AU310" s="23" t="s">
        <v>85</v>
      </c>
      <c r="AY310" s="23" t="s">
        <v>144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23" t="s">
        <v>83</v>
      </c>
      <c r="BK310" s="202">
        <f>ROUND(I310*H310,2)</f>
        <v>0</v>
      </c>
      <c r="BL310" s="23" t="s">
        <v>151</v>
      </c>
      <c r="BM310" s="23" t="s">
        <v>394</v>
      </c>
    </row>
    <row r="311" spans="2:65" s="12" customFormat="1">
      <c r="B311" s="214"/>
      <c r="C311" s="215"/>
      <c r="D311" s="205" t="s">
        <v>153</v>
      </c>
      <c r="E311" s="215"/>
      <c r="F311" s="217" t="s">
        <v>395</v>
      </c>
      <c r="G311" s="215"/>
      <c r="H311" s="218">
        <v>1.02</v>
      </c>
      <c r="I311" s="219"/>
      <c r="J311" s="215"/>
      <c r="K311" s="215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153</v>
      </c>
      <c r="AU311" s="224" t="s">
        <v>85</v>
      </c>
      <c r="AV311" s="12" t="s">
        <v>85</v>
      </c>
      <c r="AW311" s="12" t="s">
        <v>6</v>
      </c>
      <c r="AX311" s="12" t="s">
        <v>83</v>
      </c>
      <c r="AY311" s="224" t="s">
        <v>144</v>
      </c>
    </row>
    <row r="312" spans="2:65" s="1" customFormat="1" ht="25.5" customHeight="1">
      <c r="B312" s="40"/>
      <c r="C312" s="191" t="s">
        <v>396</v>
      </c>
      <c r="D312" s="191" t="s">
        <v>146</v>
      </c>
      <c r="E312" s="192" t="s">
        <v>397</v>
      </c>
      <c r="F312" s="193" t="s">
        <v>398</v>
      </c>
      <c r="G312" s="194" t="s">
        <v>163</v>
      </c>
      <c r="H312" s="195">
        <v>48</v>
      </c>
      <c r="I312" s="196"/>
      <c r="J312" s="197">
        <f>ROUND(I312*H312,2)</f>
        <v>0</v>
      </c>
      <c r="K312" s="193" t="s">
        <v>150</v>
      </c>
      <c r="L312" s="60"/>
      <c r="M312" s="198" t="s">
        <v>21</v>
      </c>
      <c r="N312" s="199" t="s">
        <v>46</v>
      </c>
      <c r="O312" s="41"/>
      <c r="P312" s="200">
        <f>O312*H312</f>
        <v>0</v>
      </c>
      <c r="Q312" s="200">
        <v>3.3899999999999998E-3</v>
      </c>
      <c r="R312" s="200">
        <f>Q312*H312</f>
        <v>0.16271999999999998</v>
      </c>
      <c r="S312" s="200">
        <v>0</v>
      </c>
      <c r="T312" s="201">
        <f>S312*H312</f>
        <v>0</v>
      </c>
      <c r="AR312" s="23" t="s">
        <v>151</v>
      </c>
      <c r="AT312" s="23" t="s">
        <v>146</v>
      </c>
      <c r="AU312" s="23" t="s">
        <v>85</v>
      </c>
      <c r="AY312" s="23" t="s">
        <v>144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23" t="s">
        <v>83</v>
      </c>
      <c r="BK312" s="202">
        <f>ROUND(I312*H312,2)</f>
        <v>0</v>
      </c>
      <c r="BL312" s="23" t="s">
        <v>151</v>
      </c>
      <c r="BM312" s="23" t="s">
        <v>399</v>
      </c>
    </row>
    <row r="313" spans="2:65" s="11" customFormat="1">
      <c r="B313" s="203"/>
      <c r="C313" s="204"/>
      <c r="D313" s="205" t="s">
        <v>153</v>
      </c>
      <c r="E313" s="206" t="s">
        <v>21</v>
      </c>
      <c r="F313" s="207" t="s">
        <v>400</v>
      </c>
      <c r="G313" s="204"/>
      <c r="H313" s="206" t="s">
        <v>21</v>
      </c>
      <c r="I313" s="208"/>
      <c r="J313" s="204"/>
      <c r="K313" s="204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153</v>
      </c>
      <c r="AU313" s="213" t="s">
        <v>85</v>
      </c>
      <c r="AV313" s="11" t="s">
        <v>83</v>
      </c>
      <c r="AW313" s="11" t="s">
        <v>38</v>
      </c>
      <c r="AX313" s="11" t="s">
        <v>75</v>
      </c>
      <c r="AY313" s="213" t="s">
        <v>144</v>
      </c>
    </row>
    <row r="314" spans="2:65" s="11" customFormat="1">
      <c r="B314" s="203"/>
      <c r="C314" s="204"/>
      <c r="D314" s="205" t="s">
        <v>153</v>
      </c>
      <c r="E314" s="206" t="s">
        <v>21</v>
      </c>
      <c r="F314" s="207" t="s">
        <v>337</v>
      </c>
      <c r="G314" s="204"/>
      <c r="H314" s="206" t="s">
        <v>21</v>
      </c>
      <c r="I314" s="208"/>
      <c r="J314" s="204"/>
      <c r="K314" s="204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153</v>
      </c>
      <c r="AU314" s="213" t="s">
        <v>85</v>
      </c>
      <c r="AV314" s="11" t="s">
        <v>83</v>
      </c>
      <c r="AW314" s="11" t="s">
        <v>38</v>
      </c>
      <c r="AX314" s="11" t="s">
        <v>75</v>
      </c>
      <c r="AY314" s="213" t="s">
        <v>144</v>
      </c>
    </row>
    <row r="315" spans="2:65" s="11" customFormat="1">
      <c r="B315" s="203"/>
      <c r="C315" s="204"/>
      <c r="D315" s="205" t="s">
        <v>153</v>
      </c>
      <c r="E315" s="206" t="s">
        <v>21</v>
      </c>
      <c r="F315" s="207" t="s">
        <v>390</v>
      </c>
      <c r="G315" s="204"/>
      <c r="H315" s="206" t="s">
        <v>21</v>
      </c>
      <c r="I315" s="208"/>
      <c r="J315" s="204"/>
      <c r="K315" s="204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153</v>
      </c>
      <c r="AU315" s="213" t="s">
        <v>85</v>
      </c>
      <c r="AV315" s="11" t="s">
        <v>83</v>
      </c>
      <c r="AW315" s="11" t="s">
        <v>38</v>
      </c>
      <c r="AX315" s="11" t="s">
        <v>75</v>
      </c>
      <c r="AY315" s="213" t="s">
        <v>144</v>
      </c>
    </row>
    <row r="316" spans="2:65" s="11" customFormat="1" ht="27">
      <c r="B316" s="203"/>
      <c r="C316" s="204"/>
      <c r="D316" s="205" t="s">
        <v>153</v>
      </c>
      <c r="E316" s="206" t="s">
        <v>21</v>
      </c>
      <c r="F316" s="207" t="s">
        <v>339</v>
      </c>
      <c r="G316" s="204"/>
      <c r="H316" s="206" t="s">
        <v>21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153</v>
      </c>
      <c r="AU316" s="213" t="s">
        <v>85</v>
      </c>
      <c r="AV316" s="11" t="s">
        <v>83</v>
      </c>
      <c r="AW316" s="11" t="s">
        <v>38</v>
      </c>
      <c r="AX316" s="11" t="s">
        <v>75</v>
      </c>
      <c r="AY316" s="213" t="s">
        <v>144</v>
      </c>
    </row>
    <row r="317" spans="2:65" s="11" customFormat="1">
      <c r="B317" s="203"/>
      <c r="C317" s="204"/>
      <c r="D317" s="205" t="s">
        <v>153</v>
      </c>
      <c r="E317" s="206" t="s">
        <v>21</v>
      </c>
      <c r="F317" s="207" t="s">
        <v>313</v>
      </c>
      <c r="G317" s="204"/>
      <c r="H317" s="206" t="s">
        <v>21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153</v>
      </c>
      <c r="AU317" s="213" t="s">
        <v>85</v>
      </c>
      <c r="AV317" s="11" t="s">
        <v>83</v>
      </c>
      <c r="AW317" s="11" t="s">
        <v>38</v>
      </c>
      <c r="AX317" s="11" t="s">
        <v>75</v>
      </c>
      <c r="AY317" s="213" t="s">
        <v>144</v>
      </c>
    </row>
    <row r="318" spans="2:65" s="12" customFormat="1">
      <c r="B318" s="214"/>
      <c r="C318" s="215"/>
      <c r="D318" s="205" t="s">
        <v>153</v>
      </c>
      <c r="E318" s="216" t="s">
        <v>21</v>
      </c>
      <c r="F318" s="217" t="s">
        <v>314</v>
      </c>
      <c r="G318" s="215"/>
      <c r="H318" s="218">
        <v>32</v>
      </c>
      <c r="I318" s="219"/>
      <c r="J318" s="215"/>
      <c r="K318" s="215"/>
      <c r="L318" s="220"/>
      <c r="M318" s="221"/>
      <c r="N318" s="222"/>
      <c r="O318" s="222"/>
      <c r="P318" s="222"/>
      <c r="Q318" s="222"/>
      <c r="R318" s="222"/>
      <c r="S318" s="222"/>
      <c r="T318" s="223"/>
      <c r="AT318" s="224" t="s">
        <v>153</v>
      </c>
      <c r="AU318" s="224" t="s">
        <v>85</v>
      </c>
      <c r="AV318" s="12" t="s">
        <v>85</v>
      </c>
      <c r="AW318" s="12" t="s">
        <v>38</v>
      </c>
      <c r="AX318" s="12" t="s">
        <v>75</v>
      </c>
      <c r="AY318" s="224" t="s">
        <v>144</v>
      </c>
    </row>
    <row r="319" spans="2:65" s="11" customFormat="1">
      <c r="B319" s="203"/>
      <c r="C319" s="204"/>
      <c r="D319" s="205" t="s">
        <v>153</v>
      </c>
      <c r="E319" s="206" t="s">
        <v>21</v>
      </c>
      <c r="F319" s="207" t="s">
        <v>315</v>
      </c>
      <c r="G319" s="204"/>
      <c r="H319" s="206" t="s">
        <v>21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153</v>
      </c>
      <c r="AU319" s="213" t="s">
        <v>85</v>
      </c>
      <c r="AV319" s="11" t="s">
        <v>83</v>
      </c>
      <c r="AW319" s="11" t="s">
        <v>38</v>
      </c>
      <c r="AX319" s="11" t="s">
        <v>75</v>
      </c>
      <c r="AY319" s="213" t="s">
        <v>144</v>
      </c>
    </row>
    <row r="320" spans="2:65" s="12" customFormat="1">
      <c r="B320" s="214"/>
      <c r="C320" s="215"/>
      <c r="D320" s="205" t="s">
        <v>153</v>
      </c>
      <c r="E320" s="216" t="s">
        <v>21</v>
      </c>
      <c r="F320" s="217" t="s">
        <v>233</v>
      </c>
      <c r="G320" s="215"/>
      <c r="H320" s="218">
        <v>16</v>
      </c>
      <c r="I320" s="219"/>
      <c r="J320" s="215"/>
      <c r="K320" s="215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153</v>
      </c>
      <c r="AU320" s="224" t="s">
        <v>85</v>
      </c>
      <c r="AV320" s="12" t="s">
        <v>85</v>
      </c>
      <c r="AW320" s="12" t="s">
        <v>38</v>
      </c>
      <c r="AX320" s="12" t="s">
        <v>75</v>
      </c>
      <c r="AY320" s="224" t="s">
        <v>144</v>
      </c>
    </row>
    <row r="321" spans="2:65" s="13" customFormat="1">
      <c r="B321" s="235"/>
      <c r="C321" s="236"/>
      <c r="D321" s="205" t="s">
        <v>153</v>
      </c>
      <c r="E321" s="237" t="s">
        <v>21</v>
      </c>
      <c r="F321" s="238" t="s">
        <v>232</v>
      </c>
      <c r="G321" s="236"/>
      <c r="H321" s="239">
        <v>48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AT321" s="245" t="s">
        <v>153</v>
      </c>
      <c r="AU321" s="245" t="s">
        <v>85</v>
      </c>
      <c r="AV321" s="13" t="s">
        <v>151</v>
      </c>
      <c r="AW321" s="13" t="s">
        <v>38</v>
      </c>
      <c r="AX321" s="13" t="s">
        <v>83</v>
      </c>
      <c r="AY321" s="245" t="s">
        <v>144</v>
      </c>
    </row>
    <row r="322" spans="2:65" s="1" customFormat="1" ht="25.5" customHeight="1">
      <c r="B322" s="40"/>
      <c r="C322" s="225" t="s">
        <v>401</v>
      </c>
      <c r="D322" s="225" t="s">
        <v>215</v>
      </c>
      <c r="E322" s="226" t="s">
        <v>402</v>
      </c>
      <c r="F322" s="227" t="s">
        <v>403</v>
      </c>
      <c r="G322" s="228" t="s">
        <v>149</v>
      </c>
      <c r="H322" s="229">
        <v>14.4</v>
      </c>
      <c r="I322" s="230"/>
      <c r="J322" s="231">
        <f>ROUND(I322*H322,2)</f>
        <v>0</v>
      </c>
      <c r="K322" s="227" t="s">
        <v>150</v>
      </c>
      <c r="L322" s="232"/>
      <c r="M322" s="233" t="s">
        <v>21</v>
      </c>
      <c r="N322" s="234" t="s">
        <v>46</v>
      </c>
      <c r="O322" s="41"/>
      <c r="P322" s="200">
        <f>O322*H322</f>
        <v>0</v>
      </c>
      <c r="Q322" s="200">
        <v>3.2200000000000002E-3</v>
      </c>
      <c r="R322" s="200">
        <f>Q322*H322</f>
        <v>4.6368000000000006E-2</v>
      </c>
      <c r="S322" s="200">
        <v>0</v>
      </c>
      <c r="T322" s="201">
        <f>S322*H322</f>
        <v>0</v>
      </c>
      <c r="AR322" s="23" t="s">
        <v>184</v>
      </c>
      <c r="AT322" s="23" t="s">
        <v>215</v>
      </c>
      <c r="AU322" s="23" t="s">
        <v>85</v>
      </c>
      <c r="AY322" s="23" t="s">
        <v>144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23" t="s">
        <v>83</v>
      </c>
      <c r="BK322" s="202">
        <f>ROUND(I322*H322,2)</f>
        <v>0</v>
      </c>
      <c r="BL322" s="23" t="s">
        <v>151</v>
      </c>
      <c r="BM322" s="23" t="s">
        <v>404</v>
      </c>
    </row>
    <row r="323" spans="2:65" s="11" customFormat="1">
      <c r="B323" s="203"/>
      <c r="C323" s="204"/>
      <c r="D323" s="205" t="s">
        <v>153</v>
      </c>
      <c r="E323" s="206" t="s">
        <v>21</v>
      </c>
      <c r="F323" s="207" t="s">
        <v>313</v>
      </c>
      <c r="G323" s="204"/>
      <c r="H323" s="206" t="s">
        <v>21</v>
      </c>
      <c r="I323" s="208"/>
      <c r="J323" s="204"/>
      <c r="K323" s="204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153</v>
      </c>
      <c r="AU323" s="213" t="s">
        <v>85</v>
      </c>
      <c r="AV323" s="11" t="s">
        <v>83</v>
      </c>
      <c r="AW323" s="11" t="s">
        <v>38</v>
      </c>
      <c r="AX323" s="11" t="s">
        <v>75</v>
      </c>
      <c r="AY323" s="213" t="s">
        <v>144</v>
      </c>
    </row>
    <row r="324" spans="2:65" s="12" customFormat="1">
      <c r="B324" s="214"/>
      <c r="C324" s="215"/>
      <c r="D324" s="205" t="s">
        <v>153</v>
      </c>
      <c r="E324" s="216" t="s">
        <v>21</v>
      </c>
      <c r="F324" s="217" t="s">
        <v>405</v>
      </c>
      <c r="G324" s="215"/>
      <c r="H324" s="218">
        <v>9.6</v>
      </c>
      <c r="I324" s="219"/>
      <c r="J324" s="215"/>
      <c r="K324" s="215"/>
      <c r="L324" s="220"/>
      <c r="M324" s="221"/>
      <c r="N324" s="222"/>
      <c r="O324" s="222"/>
      <c r="P324" s="222"/>
      <c r="Q324" s="222"/>
      <c r="R324" s="222"/>
      <c r="S324" s="222"/>
      <c r="T324" s="223"/>
      <c r="AT324" s="224" t="s">
        <v>153</v>
      </c>
      <c r="AU324" s="224" t="s">
        <v>85</v>
      </c>
      <c r="AV324" s="12" t="s">
        <v>85</v>
      </c>
      <c r="AW324" s="12" t="s">
        <v>38</v>
      </c>
      <c r="AX324" s="12" t="s">
        <v>75</v>
      </c>
      <c r="AY324" s="224" t="s">
        <v>144</v>
      </c>
    </row>
    <row r="325" spans="2:65" s="11" customFormat="1">
      <c r="B325" s="203"/>
      <c r="C325" s="204"/>
      <c r="D325" s="205" t="s">
        <v>153</v>
      </c>
      <c r="E325" s="206" t="s">
        <v>21</v>
      </c>
      <c r="F325" s="207" t="s">
        <v>315</v>
      </c>
      <c r="G325" s="204"/>
      <c r="H325" s="206" t="s">
        <v>21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153</v>
      </c>
      <c r="AU325" s="213" t="s">
        <v>85</v>
      </c>
      <c r="AV325" s="11" t="s">
        <v>83</v>
      </c>
      <c r="AW325" s="11" t="s">
        <v>38</v>
      </c>
      <c r="AX325" s="11" t="s">
        <v>75</v>
      </c>
      <c r="AY325" s="213" t="s">
        <v>144</v>
      </c>
    </row>
    <row r="326" spans="2:65" s="12" customFormat="1">
      <c r="B326" s="214"/>
      <c r="C326" s="215"/>
      <c r="D326" s="205" t="s">
        <v>153</v>
      </c>
      <c r="E326" s="216" t="s">
        <v>21</v>
      </c>
      <c r="F326" s="217" t="s">
        <v>406</v>
      </c>
      <c r="G326" s="215"/>
      <c r="H326" s="218">
        <v>4.8</v>
      </c>
      <c r="I326" s="219"/>
      <c r="J326" s="215"/>
      <c r="K326" s="215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153</v>
      </c>
      <c r="AU326" s="224" t="s">
        <v>85</v>
      </c>
      <c r="AV326" s="12" t="s">
        <v>85</v>
      </c>
      <c r="AW326" s="12" t="s">
        <v>38</v>
      </c>
      <c r="AX326" s="12" t="s">
        <v>75</v>
      </c>
      <c r="AY326" s="224" t="s">
        <v>144</v>
      </c>
    </row>
    <row r="327" spans="2:65" s="13" customFormat="1">
      <c r="B327" s="235"/>
      <c r="C327" s="236"/>
      <c r="D327" s="205" t="s">
        <v>153</v>
      </c>
      <c r="E327" s="237" t="s">
        <v>21</v>
      </c>
      <c r="F327" s="238" t="s">
        <v>232</v>
      </c>
      <c r="G327" s="236"/>
      <c r="H327" s="239">
        <v>14.4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AT327" s="245" t="s">
        <v>153</v>
      </c>
      <c r="AU327" s="245" t="s">
        <v>85</v>
      </c>
      <c r="AV327" s="13" t="s">
        <v>151</v>
      </c>
      <c r="AW327" s="13" t="s">
        <v>38</v>
      </c>
      <c r="AX327" s="13" t="s">
        <v>83</v>
      </c>
      <c r="AY327" s="245" t="s">
        <v>144</v>
      </c>
    </row>
    <row r="328" spans="2:65" s="1" customFormat="1" ht="25.5" customHeight="1">
      <c r="B328" s="40"/>
      <c r="C328" s="191" t="s">
        <v>407</v>
      </c>
      <c r="D328" s="191" t="s">
        <v>146</v>
      </c>
      <c r="E328" s="192" t="s">
        <v>408</v>
      </c>
      <c r="F328" s="193" t="s">
        <v>409</v>
      </c>
      <c r="G328" s="194" t="s">
        <v>149</v>
      </c>
      <c r="H328" s="195">
        <v>573.05999999999995</v>
      </c>
      <c r="I328" s="196"/>
      <c r="J328" s="197">
        <f>ROUND(I328*H328,2)</f>
        <v>0</v>
      </c>
      <c r="K328" s="193" t="s">
        <v>150</v>
      </c>
      <c r="L328" s="60"/>
      <c r="M328" s="198" t="s">
        <v>21</v>
      </c>
      <c r="N328" s="199" t="s">
        <v>46</v>
      </c>
      <c r="O328" s="41"/>
      <c r="P328" s="200">
        <f>O328*H328</f>
        <v>0</v>
      </c>
      <c r="Q328" s="200">
        <v>6.0000000000000002E-5</v>
      </c>
      <c r="R328" s="200">
        <f>Q328*H328</f>
        <v>3.43836E-2</v>
      </c>
      <c r="S328" s="200">
        <v>0</v>
      </c>
      <c r="T328" s="201">
        <f>S328*H328</f>
        <v>0</v>
      </c>
      <c r="AR328" s="23" t="s">
        <v>151</v>
      </c>
      <c r="AT328" s="23" t="s">
        <v>146</v>
      </c>
      <c r="AU328" s="23" t="s">
        <v>85</v>
      </c>
      <c r="AY328" s="23" t="s">
        <v>144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23" t="s">
        <v>83</v>
      </c>
      <c r="BK328" s="202">
        <f>ROUND(I328*H328,2)</f>
        <v>0</v>
      </c>
      <c r="BL328" s="23" t="s">
        <v>151</v>
      </c>
      <c r="BM328" s="23" t="s">
        <v>410</v>
      </c>
    </row>
    <row r="329" spans="2:65" s="11" customFormat="1">
      <c r="B329" s="203"/>
      <c r="C329" s="204"/>
      <c r="D329" s="205" t="s">
        <v>153</v>
      </c>
      <c r="E329" s="206" t="s">
        <v>21</v>
      </c>
      <c r="F329" s="207" t="s">
        <v>411</v>
      </c>
      <c r="G329" s="204"/>
      <c r="H329" s="206" t="s">
        <v>21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153</v>
      </c>
      <c r="AU329" s="213" t="s">
        <v>85</v>
      </c>
      <c r="AV329" s="11" t="s">
        <v>83</v>
      </c>
      <c r="AW329" s="11" t="s">
        <v>38</v>
      </c>
      <c r="AX329" s="11" t="s">
        <v>75</v>
      </c>
      <c r="AY329" s="213" t="s">
        <v>144</v>
      </c>
    </row>
    <row r="330" spans="2:65" s="12" customFormat="1">
      <c r="B330" s="214"/>
      <c r="C330" s="215"/>
      <c r="D330" s="205" t="s">
        <v>153</v>
      </c>
      <c r="E330" s="216" t="s">
        <v>21</v>
      </c>
      <c r="F330" s="217" t="s">
        <v>340</v>
      </c>
      <c r="G330" s="215"/>
      <c r="H330" s="218">
        <v>643.97</v>
      </c>
      <c r="I330" s="219"/>
      <c r="J330" s="215"/>
      <c r="K330" s="215"/>
      <c r="L330" s="220"/>
      <c r="M330" s="221"/>
      <c r="N330" s="222"/>
      <c r="O330" s="222"/>
      <c r="P330" s="222"/>
      <c r="Q330" s="222"/>
      <c r="R330" s="222"/>
      <c r="S330" s="222"/>
      <c r="T330" s="223"/>
      <c r="AT330" s="224" t="s">
        <v>153</v>
      </c>
      <c r="AU330" s="224" t="s">
        <v>85</v>
      </c>
      <c r="AV330" s="12" t="s">
        <v>85</v>
      </c>
      <c r="AW330" s="12" t="s">
        <v>38</v>
      </c>
      <c r="AX330" s="12" t="s">
        <v>75</v>
      </c>
      <c r="AY330" s="224" t="s">
        <v>144</v>
      </c>
    </row>
    <row r="331" spans="2:65" s="12" customFormat="1">
      <c r="B331" s="214"/>
      <c r="C331" s="215"/>
      <c r="D331" s="205" t="s">
        <v>153</v>
      </c>
      <c r="E331" s="216" t="s">
        <v>21</v>
      </c>
      <c r="F331" s="217" t="s">
        <v>341</v>
      </c>
      <c r="G331" s="215"/>
      <c r="H331" s="218">
        <v>10.5</v>
      </c>
      <c r="I331" s="219"/>
      <c r="J331" s="215"/>
      <c r="K331" s="215"/>
      <c r="L331" s="220"/>
      <c r="M331" s="221"/>
      <c r="N331" s="222"/>
      <c r="O331" s="222"/>
      <c r="P331" s="222"/>
      <c r="Q331" s="222"/>
      <c r="R331" s="222"/>
      <c r="S331" s="222"/>
      <c r="T331" s="223"/>
      <c r="AT331" s="224" t="s">
        <v>153</v>
      </c>
      <c r="AU331" s="224" t="s">
        <v>85</v>
      </c>
      <c r="AV331" s="12" t="s">
        <v>85</v>
      </c>
      <c r="AW331" s="12" t="s">
        <v>38</v>
      </c>
      <c r="AX331" s="12" t="s">
        <v>75</v>
      </c>
      <c r="AY331" s="224" t="s">
        <v>144</v>
      </c>
    </row>
    <row r="332" spans="2:65" s="12" customFormat="1">
      <c r="B332" s="214"/>
      <c r="C332" s="215"/>
      <c r="D332" s="205" t="s">
        <v>153</v>
      </c>
      <c r="E332" s="216" t="s">
        <v>21</v>
      </c>
      <c r="F332" s="217" t="s">
        <v>326</v>
      </c>
      <c r="G332" s="215"/>
      <c r="H332" s="218">
        <v>8.9250000000000007</v>
      </c>
      <c r="I332" s="219"/>
      <c r="J332" s="215"/>
      <c r="K332" s="215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153</v>
      </c>
      <c r="AU332" s="224" t="s">
        <v>85</v>
      </c>
      <c r="AV332" s="12" t="s">
        <v>85</v>
      </c>
      <c r="AW332" s="12" t="s">
        <v>38</v>
      </c>
      <c r="AX332" s="12" t="s">
        <v>75</v>
      </c>
      <c r="AY332" s="224" t="s">
        <v>144</v>
      </c>
    </row>
    <row r="333" spans="2:65" s="12" customFormat="1">
      <c r="B333" s="214"/>
      <c r="C333" s="215"/>
      <c r="D333" s="205" t="s">
        <v>153</v>
      </c>
      <c r="E333" s="216" t="s">
        <v>21</v>
      </c>
      <c r="F333" s="217" t="s">
        <v>327</v>
      </c>
      <c r="G333" s="215"/>
      <c r="H333" s="218">
        <v>39</v>
      </c>
      <c r="I333" s="219"/>
      <c r="J333" s="215"/>
      <c r="K333" s="215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153</v>
      </c>
      <c r="AU333" s="224" t="s">
        <v>85</v>
      </c>
      <c r="AV333" s="12" t="s">
        <v>85</v>
      </c>
      <c r="AW333" s="12" t="s">
        <v>38</v>
      </c>
      <c r="AX333" s="12" t="s">
        <v>75</v>
      </c>
      <c r="AY333" s="224" t="s">
        <v>144</v>
      </c>
    </row>
    <row r="334" spans="2:65" s="11" customFormat="1">
      <c r="B334" s="203"/>
      <c r="C334" s="204"/>
      <c r="D334" s="205" t="s">
        <v>153</v>
      </c>
      <c r="E334" s="206" t="s">
        <v>21</v>
      </c>
      <c r="F334" s="207" t="s">
        <v>328</v>
      </c>
      <c r="G334" s="204"/>
      <c r="H334" s="206" t="s">
        <v>21</v>
      </c>
      <c r="I334" s="208"/>
      <c r="J334" s="204"/>
      <c r="K334" s="204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153</v>
      </c>
      <c r="AU334" s="213" t="s">
        <v>85</v>
      </c>
      <c r="AV334" s="11" t="s">
        <v>83</v>
      </c>
      <c r="AW334" s="11" t="s">
        <v>38</v>
      </c>
      <c r="AX334" s="11" t="s">
        <v>75</v>
      </c>
      <c r="AY334" s="213" t="s">
        <v>144</v>
      </c>
    </row>
    <row r="335" spans="2:65" s="12" customFormat="1">
      <c r="B335" s="214"/>
      <c r="C335" s="215"/>
      <c r="D335" s="205" t="s">
        <v>153</v>
      </c>
      <c r="E335" s="216" t="s">
        <v>21</v>
      </c>
      <c r="F335" s="217" t="s">
        <v>329</v>
      </c>
      <c r="G335" s="215"/>
      <c r="H335" s="218">
        <v>-196.42500000000001</v>
      </c>
      <c r="I335" s="219"/>
      <c r="J335" s="215"/>
      <c r="K335" s="215"/>
      <c r="L335" s="220"/>
      <c r="M335" s="221"/>
      <c r="N335" s="222"/>
      <c r="O335" s="222"/>
      <c r="P335" s="222"/>
      <c r="Q335" s="222"/>
      <c r="R335" s="222"/>
      <c r="S335" s="222"/>
      <c r="T335" s="223"/>
      <c r="AT335" s="224" t="s">
        <v>153</v>
      </c>
      <c r="AU335" s="224" t="s">
        <v>85</v>
      </c>
      <c r="AV335" s="12" t="s">
        <v>85</v>
      </c>
      <c r="AW335" s="12" t="s">
        <v>38</v>
      </c>
      <c r="AX335" s="12" t="s">
        <v>75</v>
      </c>
      <c r="AY335" s="224" t="s">
        <v>144</v>
      </c>
    </row>
    <row r="336" spans="2:65" s="11" customFormat="1">
      <c r="B336" s="203"/>
      <c r="C336" s="204"/>
      <c r="D336" s="205" t="s">
        <v>153</v>
      </c>
      <c r="E336" s="206" t="s">
        <v>21</v>
      </c>
      <c r="F336" s="207" t="s">
        <v>346</v>
      </c>
      <c r="G336" s="204"/>
      <c r="H336" s="206" t="s">
        <v>21</v>
      </c>
      <c r="I336" s="208"/>
      <c r="J336" s="204"/>
      <c r="K336" s="204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153</v>
      </c>
      <c r="AU336" s="213" t="s">
        <v>85</v>
      </c>
      <c r="AV336" s="11" t="s">
        <v>83</v>
      </c>
      <c r="AW336" s="11" t="s">
        <v>38</v>
      </c>
      <c r="AX336" s="11" t="s">
        <v>75</v>
      </c>
      <c r="AY336" s="213" t="s">
        <v>144</v>
      </c>
    </row>
    <row r="337" spans="2:65" s="12" customFormat="1">
      <c r="B337" s="214"/>
      <c r="C337" s="215"/>
      <c r="D337" s="205" t="s">
        <v>153</v>
      </c>
      <c r="E337" s="216" t="s">
        <v>21</v>
      </c>
      <c r="F337" s="217" t="s">
        <v>347</v>
      </c>
      <c r="G337" s="215"/>
      <c r="H337" s="218">
        <v>63.49</v>
      </c>
      <c r="I337" s="219"/>
      <c r="J337" s="215"/>
      <c r="K337" s="215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153</v>
      </c>
      <c r="AU337" s="224" t="s">
        <v>85</v>
      </c>
      <c r="AV337" s="12" t="s">
        <v>85</v>
      </c>
      <c r="AW337" s="12" t="s">
        <v>38</v>
      </c>
      <c r="AX337" s="12" t="s">
        <v>75</v>
      </c>
      <c r="AY337" s="224" t="s">
        <v>144</v>
      </c>
    </row>
    <row r="338" spans="2:65" s="11" customFormat="1">
      <c r="B338" s="203"/>
      <c r="C338" s="204"/>
      <c r="D338" s="205" t="s">
        <v>153</v>
      </c>
      <c r="E338" s="206" t="s">
        <v>21</v>
      </c>
      <c r="F338" s="207" t="s">
        <v>348</v>
      </c>
      <c r="G338" s="204"/>
      <c r="H338" s="206" t="s">
        <v>21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153</v>
      </c>
      <c r="AU338" s="213" t="s">
        <v>85</v>
      </c>
      <c r="AV338" s="11" t="s">
        <v>83</v>
      </c>
      <c r="AW338" s="11" t="s">
        <v>38</v>
      </c>
      <c r="AX338" s="11" t="s">
        <v>75</v>
      </c>
      <c r="AY338" s="213" t="s">
        <v>144</v>
      </c>
    </row>
    <row r="339" spans="2:65" s="12" customFormat="1">
      <c r="B339" s="214"/>
      <c r="C339" s="215"/>
      <c r="D339" s="205" t="s">
        <v>153</v>
      </c>
      <c r="E339" s="216" t="s">
        <v>21</v>
      </c>
      <c r="F339" s="217" t="s">
        <v>349</v>
      </c>
      <c r="G339" s="215"/>
      <c r="H339" s="218">
        <v>3.6</v>
      </c>
      <c r="I339" s="219"/>
      <c r="J339" s="215"/>
      <c r="K339" s="215"/>
      <c r="L339" s="220"/>
      <c r="M339" s="221"/>
      <c r="N339" s="222"/>
      <c r="O339" s="222"/>
      <c r="P339" s="222"/>
      <c r="Q339" s="222"/>
      <c r="R339" s="222"/>
      <c r="S339" s="222"/>
      <c r="T339" s="223"/>
      <c r="AT339" s="224" t="s">
        <v>153</v>
      </c>
      <c r="AU339" s="224" t="s">
        <v>85</v>
      </c>
      <c r="AV339" s="12" t="s">
        <v>85</v>
      </c>
      <c r="AW339" s="12" t="s">
        <v>38</v>
      </c>
      <c r="AX339" s="12" t="s">
        <v>75</v>
      </c>
      <c r="AY339" s="224" t="s">
        <v>144</v>
      </c>
    </row>
    <row r="340" spans="2:65" s="13" customFormat="1">
      <c r="B340" s="235"/>
      <c r="C340" s="236"/>
      <c r="D340" s="205" t="s">
        <v>153</v>
      </c>
      <c r="E340" s="237" t="s">
        <v>21</v>
      </c>
      <c r="F340" s="238" t="s">
        <v>232</v>
      </c>
      <c r="G340" s="236"/>
      <c r="H340" s="239">
        <v>573.05999999999995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AT340" s="245" t="s">
        <v>153</v>
      </c>
      <c r="AU340" s="245" t="s">
        <v>85</v>
      </c>
      <c r="AV340" s="13" t="s">
        <v>151</v>
      </c>
      <c r="AW340" s="13" t="s">
        <v>38</v>
      </c>
      <c r="AX340" s="13" t="s">
        <v>83</v>
      </c>
      <c r="AY340" s="245" t="s">
        <v>144</v>
      </c>
    </row>
    <row r="341" spans="2:65" s="1" customFormat="1" ht="25.5" customHeight="1">
      <c r="B341" s="40"/>
      <c r="C341" s="191" t="s">
        <v>412</v>
      </c>
      <c r="D341" s="191" t="s">
        <v>146</v>
      </c>
      <c r="E341" s="192" t="s">
        <v>413</v>
      </c>
      <c r="F341" s="193" t="s">
        <v>414</v>
      </c>
      <c r="G341" s="194" t="s">
        <v>149</v>
      </c>
      <c r="H341" s="195">
        <v>1</v>
      </c>
      <c r="I341" s="196"/>
      <c r="J341" s="197">
        <f>ROUND(I341*H341,2)</f>
        <v>0</v>
      </c>
      <c r="K341" s="193" t="s">
        <v>150</v>
      </c>
      <c r="L341" s="60"/>
      <c r="M341" s="198" t="s">
        <v>21</v>
      </c>
      <c r="N341" s="199" t="s">
        <v>46</v>
      </c>
      <c r="O341" s="41"/>
      <c r="P341" s="200">
        <f>O341*H341</f>
        <v>0</v>
      </c>
      <c r="Q341" s="200">
        <v>6.0000000000000002E-5</v>
      </c>
      <c r="R341" s="200">
        <f>Q341*H341</f>
        <v>6.0000000000000002E-5</v>
      </c>
      <c r="S341" s="200">
        <v>0</v>
      </c>
      <c r="T341" s="201">
        <f>S341*H341</f>
        <v>0</v>
      </c>
      <c r="AR341" s="23" t="s">
        <v>151</v>
      </c>
      <c r="AT341" s="23" t="s">
        <v>146</v>
      </c>
      <c r="AU341" s="23" t="s">
        <v>85</v>
      </c>
      <c r="AY341" s="23" t="s">
        <v>144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23" t="s">
        <v>83</v>
      </c>
      <c r="BK341" s="202">
        <f>ROUND(I341*H341,2)</f>
        <v>0</v>
      </c>
      <c r="BL341" s="23" t="s">
        <v>151</v>
      </c>
      <c r="BM341" s="23" t="s">
        <v>415</v>
      </c>
    </row>
    <row r="342" spans="2:65" s="1" customFormat="1" ht="16.5" customHeight="1">
      <c r="B342" s="40"/>
      <c r="C342" s="191" t="s">
        <v>416</v>
      </c>
      <c r="D342" s="191" t="s">
        <v>146</v>
      </c>
      <c r="E342" s="192" t="s">
        <v>417</v>
      </c>
      <c r="F342" s="193" t="s">
        <v>418</v>
      </c>
      <c r="G342" s="194" t="s">
        <v>163</v>
      </c>
      <c r="H342" s="195">
        <v>102.7</v>
      </c>
      <c r="I342" s="196"/>
      <c r="J342" s="197">
        <f>ROUND(I342*H342,2)</f>
        <v>0</v>
      </c>
      <c r="K342" s="193" t="s">
        <v>150</v>
      </c>
      <c r="L342" s="60"/>
      <c r="M342" s="198" t="s">
        <v>21</v>
      </c>
      <c r="N342" s="199" t="s">
        <v>46</v>
      </c>
      <c r="O342" s="41"/>
      <c r="P342" s="200">
        <f>O342*H342</f>
        <v>0</v>
      </c>
      <c r="Q342" s="200">
        <v>6.0000000000000002E-5</v>
      </c>
      <c r="R342" s="200">
        <f>Q342*H342</f>
        <v>6.1619999999999999E-3</v>
      </c>
      <c r="S342" s="200">
        <v>0</v>
      </c>
      <c r="T342" s="201">
        <f>S342*H342</f>
        <v>0</v>
      </c>
      <c r="AR342" s="23" t="s">
        <v>151</v>
      </c>
      <c r="AT342" s="23" t="s">
        <v>146</v>
      </c>
      <c r="AU342" s="23" t="s">
        <v>85</v>
      </c>
      <c r="AY342" s="23" t="s">
        <v>144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23" t="s">
        <v>83</v>
      </c>
      <c r="BK342" s="202">
        <f>ROUND(I342*H342,2)</f>
        <v>0</v>
      </c>
      <c r="BL342" s="23" t="s">
        <v>151</v>
      </c>
      <c r="BM342" s="23" t="s">
        <v>419</v>
      </c>
    </row>
    <row r="343" spans="2:65" s="11" customFormat="1">
      <c r="B343" s="203"/>
      <c r="C343" s="204"/>
      <c r="D343" s="205" t="s">
        <v>153</v>
      </c>
      <c r="E343" s="206" t="s">
        <v>21</v>
      </c>
      <c r="F343" s="207" t="s">
        <v>420</v>
      </c>
      <c r="G343" s="204"/>
      <c r="H343" s="206" t="s">
        <v>21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153</v>
      </c>
      <c r="AU343" s="213" t="s">
        <v>85</v>
      </c>
      <c r="AV343" s="11" t="s">
        <v>83</v>
      </c>
      <c r="AW343" s="11" t="s">
        <v>38</v>
      </c>
      <c r="AX343" s="11" t="s">
        <v>75</v>
      </c>
      <c r="AY343" s="213" t="s">
        <v>144</v>
      </c>
    </row>
    <row r="344" spans="2:65" s="12" customFormat="1">
      <c r="B344" s="214"/>
      <c r="C344" s="215"/>
      <c r="D344" s="205" t="s">
        <v>153</v>
      </c>
      <c r="E344" s="216" t="s">
        <v>21</v>
      </c>
      <c r="F344" s="217" t="s">
        <v>421</v>
      </c>
      <c r="G344" s="215"/>
      <c r="H344" s="218">
        <v>90.7</v>
      </c>
      <c r="I344" s="219"/>
      <c r="J344" s="215"/>
      <c r="K344" s="215"/>
      <c r="L344" s="220"/>
      <c r="M344" s="221"/>
      <c r="N344" s="222"/>
      <c r="O344" s="222"/>
      <c r="P344" s="222"/>
      <c r="Q344" s="222"/>
      <c r="R344" s="222"/>
      <c r="S344" s="222"/>
      <c r="T344" s="223"/>
      <c r="AT344" s="224" t="s">
        <v>153</v>
      </c>
      <c r="AU344" s="224" t="s">
        <v>85</v>
      </c>
      <c r="AV344" s="12" t="s">
        <v>85</v>
      </c>
      <c r="AW344" s="12" t="s">
        <v>38</v>
      </c>
      <c r="AX344" s="12" t="s">
        <v>75</v>
      </c>
      <c r="AY344" s="224" t="s">
        <v>144</v>
      </c>
    </row>
    <row r="345" spans="2:65" s="11" customFormat="1">
      <c r="B345" s="203"/>
      <c r="C345" s="204"/>
      <c r="D345" s="205" t="s">
        <v>153</v>
      </c>
      <c r="E345" s="206" t="s">
        <v>21</v>
      </c>
      <c r="F345" s="207" t="s">
        <v>348</v>
      </c>
      <c r="G345" s="204"/>
      <c r="H345" s="206" t="s">
        <v>21</v>
      </c>
      <c r="I345" s="208"/>
      <c r="J345" s="204"/>
      <c r="K345" s="204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153</v>
      </c>
      <c r="AU345" s="213" t="s">
        <v>85</v>
      </c>
      <c r="AV345" s="11" t="s">
        <v>83</v>
      </c>
      <c r="AW345" s="11" t="s">
        <v>38</v>
      </c>
      <c r="AX345" s="11" t="s">
        <v>75</v>
      </c>
      <c r="AY345" s="213" t="s">
        <v>144</v>
      </c>
    </row>
    <row r="346" spans="2:65" s="12" customFormat="1">
      <c r="B346" s="214"/>
      <c r="C346" s="215"/>
      <c r="D346" s="205" t="s">
        <v>153</v>
      </c>
      <c r="E346" s="216" t="s">
        <v>21</v>
      </c>
      <c r="F346" s="217" t="s">
        <v>422</v>
      </c>
      <c r="G346" s="215"/>
      <c r="H346" s="218">
        <v>12</v>
      </c>
      <c r="I346" s="219"/>
      <c r="J346" s="215"/>
      <c r="K346" s="215"/>
      <c r="L346" s="220"/>
      <c r="M346" s="221"/>
      <c r="N346" s="222"/>
      <c r="O346" s="222"/>
      <c r="P346" s="222"/>
      <c r="Q346" s="222"/>
      <c r="R346" s="222"/>
      <c r="S346" s="222"/>
      <c r="T346" s="223"/>
      <c r="AT346" s="224" t="s">
        <v>153</v>
      </c>
      <c r="AU346" s="224" t="s">
        <v>85</v>
      </c>
      <c r="AV346" s="12" t="s">
        <v>85</v>
      </c>
      <c r="AW346" s="12" t="s">
        <v>38</v>
      </c>
      <c r="AX346" s="12" t="s">
        <v>75</v>
      </c>
      <c r="AY346" s="224" t="s">
        <v>144</v>
      </c>
    </row>
    <row r="347" spans="2:65" s="13" customFormat="1">
      <c r="B347" s="235"/>
      <c r="C347" s="236"/>
      <c r="D347" s="205" t="s">
        <v>153</v>
      </c>
      <c r="E347" s="237" t="s">
        <v>21</v>
      </c>
      <c r="F347" s="238" t="s">
        <v>232</v>
      </c>
      <c r="G347" s="236"/>
      <c r="H347" s="239">
        <v>102.7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AT347" s="245" t="s">
        <v>153</v>
      </c>
      <c r="AU347" s="245" t="s">
        <v>85</v>
      </c>
      <c r="AV347" s="13" t="s">
        <v>151</v>
      </c>
      <c r="AW347" s="13" t="s">
        <v>38</v>
      </c>
      <c r="AX347" s="13" t="s">
        <v>83</v>
      </c>
      <c r="AY347" s="245" t="s">
        <v>144</v>
      </c>
    </row>
    <row r="348" spans="2:65" s="1" customFormat="1" ht="16.5" customHeight="1">
      <c r="B348" s="40"/>
      <c r="C348" s="225" t="s">
        <v>423</v>
      </c>
      <c r="D348" s="225" t="s">
        <v>215</v>
      </c>
      <c r="E348" s="226" t="s">
        <v>424</v>
      </c>
      <c r="F348" s="227" t="s">
        <v>425</v>
      </c>
      <c r="G348" s="228" t="s">
        <v>163</v>
      </c>
      <c r="H348" s="229">
        <v>107.83499999999999</v>
      </c>
      <c r="I348" s="230"/>
      <c r="J348" s="231">
        <f>ROUND(I348*H348,2)</f>
        <v>0</v>
      </c>
      <c r="K348" s="227" t="s">
        <v>150</v>
      </c>
      <c r="L348" s="232"/>
      <c r="M348" s="233" t="s">
        <v>21</v>
      </c>
      <c r="N348" s="234" t="s">
        <v>46</v>
      </c>
      <c r="O348" s="41"/>
      <c r="P348" s="200">
        <f>O348*H348</f>
        <v>0</v>
      </c>
      <c r="Q348" s="200">
        <v>4.2000000000000002E-4</v>
      </c>
      <c r="R348" s="200">
        <f>Q348*H348</f>
        <v>4.5290699999999996E-2</v>
      </c>
      <c r="S348" s="200">
        <v>0</v>
      </c>
      <c r="T348" s="201">
        <f>S348*H348</f>
        <v>0</v>
      </c>
      <c r="AR348" s="23" t="s">
        <v>184</v>
      </c>
      <c r="AT348" s="23" t="s">
        <v>215</v>
      </c>
      <c r="AU348" s="23" t="s">
        <v>85</v>
      </c>
      <c r="AY348" s="23" t="s">
        <v>144</v>
      </c>
      <c r="BE348" s="202">
        <f>IF(N348="základní",J348,0)</f>
        <v>0</v>
      </c>
      <c r="BF348" s="202">
        <f>IF(N348="snížená",J348,0)</f>
        <v>0</v>
      </c>
      <c r="BG348" s="202">
        <f>IF(N348="zákl. přenesená",J348,0)</f>
        <v>0</v>
      </c>
      <c r="BH348" s="202">
        <f>IF(N348="sníž. přenesená",J348,0)</f>
        <v>0</v>
      </c>
      <c r="BI348" s="202">
        <f>IF(N348="nulová",J348,0)</f>
        <v>0</v>
      </c>
      <c r="BJ348" s="23" t="s">
        <v>83</v>
      </c>
      <c r="BK348" s="202">
        <f>ROUND(I348*H348,2)</f>
        <v>0</v>
      </c>
      <c r="BL348" s="23" t="s">
        <v>151</v>
      </c>
      <c r="BM348" s="23" t="s">
        <v>426</v>
      </c>
    </row>
    <row r="349" spans="2:65" s="12" customFormat="1">
      <c r="B349" s="214"/>
      <c r="C349" s="215"/>
      <c r="D349" s="205" t="s">
        <v>153</v>
      </c>
      <c r="E349" s="215"/>
      <c r="F349" s="217" t="s">
        <v>427</v>
      </c>
      <c r="G349" s="215"/>
      <c r="H349" s="218">
        <v>107.83499999999999</v>
      </c>
      <c r="I349" s="219"/>
      <c r="J349" s="215"/>
      <c r="K349" s="215"/>
      <c r="L349" s="220"/>
      <c r="M349" s="221"/>
      <c r="N349" s="222"/>
      <c r="O349" s="222"/>
      <c r="P349" s="222"/>
      <c r="Q349" s="222"/>
      <c r="R349" s="222"/>
      <c r="S349" s="222"/>
      <c r="T349" s="223"/>
      <c r="AT349" s="224" t="s">
        <v>153</v>
      </c>
      <c r="AU349" s="224" t="s">
        <v>85</v>
      </c>
      <c r="AV349" s="12" t="s">
        <v>85</v>
      </c>
      <c r="AW349" s="12" t="s">
        <v>6</v>
      </c>
      <c r="AX349" s="12" t="s">
        <v>83</v>
      </c>
      <c r="AY349" s="224" t="s">
        <v>144</v>
      </c>
    </row>
    <row r="350" spans="2:65" s="1" customFormat="1" ht="16.5" customHeight="1">
      <c r="B350" s="40"/>
      <c r="C350" s="191" t="s">
        <v>428</v>
      </c>
      <c r="D350" s="191" t="s">
        <v>146</v>
      </c>
      <c r="E350" s="192" t="s">
        <v>429</v>
      </c>
      <c r="F350" s="193" t="s">
        <v>430</v>
      </c>
      <c r="G350" s="194" t="s">
        <v>163</v>
      </c>
      <c r="H350" s="195">
        <v>408.1</v>
      </c>
      <c r="I350" s="196"/>
      <c r="J350" s="197">
        <f>ROUND(I350*H350,2)</f>
        <v>0</v>
      </c>
      <c r="K350" s="193" t="s">
        <v>150</v>
      </c>
      <c r="L350" s="60"/>
      <c r="M350" s="198" t="s">
        <v>21</v>
      </c>
      <c r="N350" s="199" t="s">
        <v>46</v>
      </c>
      <c r="O350" s="41"/>
      <c r="P350" s="200">
        <f>O350*H350</f>
        <v>0</v>
      </c>
      <c r="Q350" s="200">
        <v>2.5000000000000001E-4</v>
      </c>
      <c r="R350" s="200">
        <f>Q350*H350</f>
        <v>0.102025</v>
      </c>
      <c r="S350" s="200">
        <v>0</v>
      </c>
      <c r="T350" s="201">
        <f>S350*H350</f>
        <v>0</v>
      </c>
      <c r="AR350" s="23" t="s">
        <v>151</v>
      </c>
      <c r="AT350" s="23" t="s">
        <v>146</v>
      </c>
      <c r="AU350" s="23" t="s">
        <v>85</v>
      </c>
      <c r="AY350" s="23" t="s">
        <v>144</v>
      </c>
      <c r="BE350" s="202">
        <f>IF(N350="základní",J350,0)</f>
        <v>0</v>
      </c>
      <c r="BF350" s="202">
        <f>IF(N350="snížená",J350,0)</f>
        <v>0</v>
      </c>
      <c r="BG350" s="202">
        <f>IF(N350="zákl. přenesená",J350,0)</f>
        <v>0</v>
      </c>
      <c r="BH350" s="202">
        <f>IF(N350="sníž. přenesená",J350,0)</f>
        <v>0</v>
      </c>
      <c r="BI350" s="202">
        <f>IF(N350="nulová",J350,0)</f>
        <v>0</v>
      </c>
      <c r="BJ350" s="23" t="s">
        <v>83</v>
      </c>
      <c r="BK350" s="202">
        <f>ROUND(I350*H350,2)</f>
        <v>0</v>
      </c>
      <c r="BL350" s="23" t="s">
        <v>151</v>
      </c>
      <c r="BM350" s="23" t="s">
        <v>431</v>
      </c>
    </row>
    <row r="351" spans="2:65" s="11" customFormat="1">
      <c r="B351" s="203"/>
      <c r="C351" s="204"/>
      <c r="D351" s="205" t="s">
        <v>153</v>
      </c>
      <c r="E351" s="206" t="s">
        <v>21</v>
      </c>
      <c r="F351" s="207" t="s">
        <v>432</v>
      </c>
      <c r="G351" s="204"/>
      <c r="H351" s="206" t="s">
        <v>21</v>
      </c>
      <c r="I351" s="208"/>
      <c r="J351" s="204"/>
      <c r="K351" s="204"/>
      <c r="L351" s="209"/>
      <c r="M351" s="210"/>
      <c r="N351" s="211"/>
      <c r="O351" s="211"/>
      <c r="P351" s="211"/>
      <c r="Q351" s="211"/>
      <c r="R351" s="211"/>
      <c r="S351" s="211"/>
      <c r="T351" s="212"/>
      <c r="AT351" s="213" t="s">
        <v>153</v>
      </c>
      <c r="AU351" s="213" t="s">
        <v>85</v>
      </c>
      <c r="AV351" s="11" t="s">
        <v>83</v>
      </c>
      <c r="AW351" s="11" t="s">
        <v>38</v>
      </c>
      <c r="AX351" s="11" t="s">
        <v>75</v>
      </c>
      <c r="AY351" s="213" t="s">
        <v>144</v>
      </c>
    </row>
    <row r="352" spans="2:65" s="12" customFormat="1">
      <c r="B352" s="214"/>
      <c r="C352" s="215"/>
      <c r="D352" s="205" t="s">
        <v>153</v>
      </c>
      <c r="E352" s="216" t="s">
        <v>21</v>
      </c>
      <c r="F352" s="217" t="s">
        <v>433</v>
      </c>
      <c r="G352" s="215"/>
      <c r="H352" s="218">
        <v>332.5</v>
      </c>
      <c r="I352" s="219"/>
      <c r="J352" s="215"/>
      <c r="K352" s="215"/>
      <c r="L352" s="220"/>
      <c r="M352" s="221"/>
      <c r="N352" s="222"/>
      <c r="O352" s="222"/>
      <c r="P352" s="222"/>
      <c r="Q352" s="222"/>
      <c r="R352" s="222"/>
      <c r="S352" s="222"/>
      <c r="T352" s="223"/>
      <c r="AT352" s="224" t="s">
        <v>153</v>
      </c>
      <c r="AU352" s="224" t="s">
        <v>85</v>
      </c>
      <c r="AV352" s="12" t="s">
        <v>85</v>
      </c>
      <c r="AW352" s="12" t="s">
        <v>38</v>
      </c>
      <c r="AX352" s="12" t="s">
        <v>75</v>
      </c>
      <c r="AY352" s="224" t="s">
        <v>144</v>
      </c>
    </row>
    <row r="353" spans="2:65" s="11" customFormat="1">
      <c r="B353" s="203"/>
      <c r="C353" s="204"/>
      <c r="D353" s="205" t="s">
        <v>153</v>
      </c>
      <c r="E353" s="206" t="s">
        <v>21</v>
      </c>
      <c r="F353" s="207" t="s">
        <v>434</v>
      </c>
      <c r="G353" s="204"/>
      <c r="H353" s="206" t="s">
        <v>21</v>
      </c>
      <c r="I353" s="208"/>
      <c r="J353" s="204"/>
      <c r="K353" s="204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153</v>
      </c>
      <c r="AU353" s="213" t="s">
        <v>85</v>
      </c>
      <c r="AV353" s="11" t="s">
        <v>83</v>
      </c>
      <c r="AW353" s="11" t="s">
        <v>38</v>
      </c>
      <c r="AX353" s="11" t="s">
        <v>75</v>
      </c>
      <c r="AY353" s="213" t="s">
        <v>144</v>
      </c>
    </row>
    <row r="354" spans="2:65" s="12" customFormat="1">
      <c r="B354" s="214"/>
      <c r="C354" s="215"/>
      <c r="D354" s="205" t="s">
        <v>153</v>
      </c>
      <c r="E354" s="216" t="s">
        <v>21</v>
      </c>
      <c r="F354" s="217" t="s">
        <v>435</v>
      </c>
      <c r="G354" s="215"/>
      <c r="H354" s="218">
        <v>75.599999999999994</v>
      </c>
      <c r="I354" s="219"/>
      <c r="J354" s="215"/>
      <c r="K354" s="215"/>
      <c r="L354" s="220"/>
      <c r="M354" s="221"/>
      <c r="N354" s="222"/>
      <c r="O354" s="222"/>
      <c r="P354" s="222"/>
      <c r="Q354" s="222"/>
      <c r="R354" s="222"/>
      <c r="S354" s="222"/>
      <c r="T354" s="223"/>
      <c r="AT354" s="224" t="s">
        <v>153</v>
      </c>
      <c r="AU354" s="224" t="s">
        <v>85</v>
      </c>
      <c r="AV354" s="12" t="s">
        <v>85</v>
      </c>
      <c r="AW354" s="12" t="s">
        <v>38</v>
      </c>
      <c r="AX354" s="12" t="s">
        <v>75</v>
      </c>
      <c r="AY354" s="224" t="s">
        <v>144</v>
      </c>
    </row>
    <row r="355" spans="2:65" s="13" customFormat="1">
      <c r="B355" s="235"/>
      <c r="C355" s="236"/>
      <c r="D355" s="205" t="s">
        <v>153</v>
      </c>
      <c r="E355" s="237" t="s">
        <v>21</v>
      </c>
      <c r="F355" s="238" t="s">
        <v>232</v>
      </c>
      <c r="G355" s="236"/>
      <c r="H355" s="239">
        <v>408.1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AT355" s="245" t="s">
        <v>153</v>
      </c>
      <c r="AU355" s="245" t="s">
        <v>85</v>
      </c>
      <c r="AV355" s="13" t="s">
        <v>151</v>
      </c>
      <c r="AW355" s="13" t="s">
        <v>38</v>
      </c>
      <c r="AX355" s="13" t="s">
        <v>83</v>
      </c>
      <c r="AY355" s="245" t="s">
        <v>144</v>
      </c>
    </row>
    <row r="356" spans="2:65" s="1" customFormat="1" ht="25.5" customHeight="1">
      <c r="B356" s="40"/>
      <c r="C356" s="225" t="s">
        <v>436</v>
      </c>
      <c r="D356" s="225" t="s">
        <v>215</v>
      </c>
      <c r="E356" s="226" t="s">
        <v>437</v>
      </c>
      <c r="F356" s="227" t="s">
        <v>438</v>
      </c>
      <c r="G356" s="228" t="s">
        <v>163</v>
      </c>
      <c r="H356" s="229">
        <v>252.14699999999999</v>
      </c>
      <c r="I356" s="230"/>
      <c r="J356" s="231">
        <f>ROUND(I356*H356,2)</f>
        <v>0</v>
      </c>
      <c r="K356" s="227" t="s">
        <v>150</v>
      </c>
      <c r="L356" s="232"/>
      <c r="M356" s="233" t="s">
        <v>21</v>
      </c>
      <c r="N356" s="234" t="s">
        <v>46</v>
      </c>
      <c r="O356" s="41"/>
      <c r="P356" s="200">
        <f>O356*H356</f>
        <v>0</v>
      </c>
      <c r="Q356" s="200">
        <v>4.0000000000000003E-5</v>
      </c>
      <c r="R356" s="200">
        <f>Q356*H356</f>
        <v>1.008588E-2</v>
      </c>
      <c r="S356" s="200">
        <v>0</v>
      </c>
      <c r="T356" s="201">
        <f>S356*H356</f>
        <v>0</v>
      </c>
      <c r="AR356" s="23" t="s">
        <v>184</v>
      </c>
      <c r="AT356" s="23" t="s">
        <v>215</v>
      </c>
      <c r="AU356" s="23" t="s">
        <v>85</v>
      </c>
      <c r="AY356" s="23" t="s">
        <v>144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23" t="s">
        <v>83</v>
      </c>
      <c r="BK356" s="202">
        <f>ROUND(I356*H356,2)</f>
        <v>0</v>
      </c>
      <c r="BL356" s="23" t="s">
        <v>151</v>
      </c>
      <c r="BM356" s="23" t="s">
        <v>439</v>
      </c>
    </row>
    <row r="357" spans="2:65" s="11" customFormat="1">
      <c r="B357" s="203"/>
      <c r="C357" s="204"/>
      <c r="D357" s="205" t="s">
        <v>153</v>
      </c>
      <c r="E357" s="206" t="s">
        <v>21</v>
      </c>
      <c r="F357" s="207" t="s">
        <v>432</v>
      </c>
      <c r="G357" s="204"/>
      <c r="H357" s="206" t="s">
        <v>21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153</v>
      </c>
      <c r="AU357" s="213" t="s">
        <v>85</v>
      </c>
      <c r="AV357" s="11" t="s">
        <v>83</v>
      </c>
      <c r="AW357" s="11" t="s">
        <v>38</v>
      </c>
      <c r="AX357" s="11" t="s">
        <v>75</v>
      </c>
      <c r="AY357" s="213" t="s">
        <v>144</v>
      </c>
    </row>
    <row r="358" spans="2:65" s="12" customFormat="1">
      <c r="B358" s="214"/>
      <c r="C358" s="215"/>
      <c r="D358" s="205" t="s">
        <v>153</v>
      </c>
      <c r="E358" s="216" t="s">
        <v>21</v>
      </c>
      <c r="F358" s="217" t="s">
        <v>433</v>
      </c>
      <c r="G358" s="215"/>
      <c r="H358" s="218">
        <v>332.5</v>
      </c>
      <c r="I358" s="219"/>
      <c r="J358" s="215"/>
      <c r="K358" s="215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153</v>
      </c>
      <c r="AU358" s="224" t="s">
        <v>85</v>
      </c>
      <c r="AV358" s="12" t="s">
        <v>85</v>
      </c>
      <c r="AW358" s="12" t="s">
        <v>38</v>
      </c>
      <c r="AX358" s="12" t="s">
        <v>75</v>
      </c>
      <c r="AY358" s="224" t="s">
        <v>144</v>
      </c>
    </row>
    <row r="359" spans="2:65" s="11" customFormat="1">
      <c r="B359" s="203"/>
      <c r="C359" s="204"/>
      <c r="D359" s="205" t="s">
        <v>153</v>
      </c>
      <c r="E359" s="206" t="s">
        <v>21</v>
      </c>
      <c r="F359" s="207" t="s">
        <v>440</v>
      </c>
      <c r="G359" s="204"/>
      <c r="H359" s="206" t="s">
        <v>21</v>
      </c>
      <c r="I359" s="208"/>
      <c r="J359" s="204"/>
      <c r="K359" s="204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153</v>
      </c>
      <c r="AU359" s="213" t="s">
        <v>85</v>
      </c>
      <c r="AV359" s="11" t="s">
        <v>83</v>
      </c>
      <c r="AW359" s="11" t="s">
        <v>38</v>
      </c>
      <c r="AX359" s="11" t="s">
        <v>75</v>
      </c>
      <c r="AY359" s="213" t="s">
        <v>144</v>
      </c>
    </row>
    <row r="360" spans="2:65" s="12" customFormat="1">
      <c r="B360" s="214"/>
      <c r="C360" s="215"/>
      <c r="D360" s="205" t="s">
        <v>153</v>
      </c>
      <c r="E360" s="216" t="s">
        <v>21</v>
      </c>
      <c r="F360" s="217" t="s">
        <v>441</v>
      </c>
      <c r="G360" s="215"/>
      <c r="H360" s="218">
        <v>-92.36</v>
      </c>
      <c r="I360" s="219"/>
      <c r="J360" s="215"/>
      <c r="K360" s="215"/>
      <c r="L360" s="220"/>
      <c r="M360" s="221"/>
      <c r="N360" s="222"/>
      <c r="O360" s="222"/>
      <c r="P360" s="222"/>
      <c r="Q360" s="222"/>
      <c r="R360" s="222"/>
      <c r="S360" s="222"/>
      <c r="T360" s="223"/>
      <c r="AT360" s="224" t="s">
        <v>153</v>
      </c>
      <c r="AU360" s="224" t="s">
        <v>85</v>
      </c>
      <c r="AV360" s="12" t="s">
        <v>85</v>
      </c>
      <c r="AW360" s="12" t="s">
        <v>38</v>
      </c>
      <c r="AX360" s="12" t="s">
        <v>75</v>
      </c>
      <c r="AY360" s="224" t="s">
        <v>144</v>
      </c>
    </row>
    <row r="361" spans="2:65" s="13" customFormat="1">
      <c r="B361" s="235"/>
      <c r="C361" s="236"/>
      <c r="D361" s="205" t="s">
        <v>153</v>
      </c>
      <c r="E361" s="237" t="s">
        <v>21</v>
      </c>
      <c r="F361" s="238" t="s">
        <v>232</v>
      </c>
      <c r="G361" s="236"/>
      <c r="H361" s="239">
        <v>240.14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AT361" s="245" t="s">
        <v>153</v>
      </c>
      <c r="AU361" s="245" t="s">
        <v>85</v>
      </c>
      <c r="AV361" s="13" t="s">
        <v>151</v>
      </c>
      <c r="AW361" s="13" t="s">
        <v>38</v>
      </c>
      <c r="AX361" s="13" t="s">
        <v>83</v>
      </c>
      <c r="AY361" s="245" t="s">
        <v>144</v>
      </c>
    </row>
    <row r="362" spans="2:65" s="12" customFormat="1">
      <c r="B362" s="214"/>
      <c r="C362" s="215"/>
      <c r="D362" s="205" t="s">
        <v>153</v>
      </c>
      <c r="E362" s="215"/>
      <c r="F362" s="217" t="s">
        <v>442</v>
      </c>
      <c r="G362" s="215"/>
      <c r="H362" s="218">
        <v>252.14699999999999</v>
      </c>
      <c r="I362" s="219"/>
      <c r="J362" s="215"/>
      <c r="K362" s="215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153</v>
      </c>
      <c r="AU362" s="224" t="s">
        <v>85</v>
      </c>
      <c r="AV362" s="12" t="s">
        <v>85</v>
      </c>
      <c r="AW362" s="12" t="s">
        <v>6</v>
      </c>
      <c r="AX362" s="12" t="s">
        <v>83</v>
      </c>
      <c r="AY362" s="224" t="s">
        <v>144</v>
      </c>
    </row>
    <row r="363" spans="2:65" s="1" customFormat="1" ht="16.5" customHeight="1">
      <c r="B363" s="40"/>
      <c r="C363" s="225" t="s">
        <v>443</v>
      </c>
      <c r="D363" s="225" t="s">
        <v>215</v>
      </c>
      <c r="E363" s="226" t="s">
        <v>444</v>
      </c>
      <c r="F363" s="227" t="s">
        <v>445</v>
      </c>
      <c r="G363" s="228" t="s">
        <v>163</v>
      </c>
      <c r="H363" s="229">
        <v>79.38</v>
      </c>
      <c r="I363" s="230"/>
      <c r="J363" s="231">
        <f>ROUND(I363*H363,2)</f>
        <v>0</v>
      </c>
      <c r="K363" s="227" t="s">
        <v>150</v>
      </c>
      <c r="L363" s="232"/>
      <c r="M363" s="233" t="s">
        <v>21</v>
      </c>
      <c r="N363" s="234" t="s">
        <v>46</v>
      </c>
      <c r="O363" s="41"/>
      <c r="P363" s="200">
        <f>O363*H363</f>
        <v>0</v>
      </c>
      <c r="Q363" s="200">
        <v>3.0000000000000001E-5</v>
      </c>
      <c r="R363" s="200">
        <f>Q363*H363</f>
        <v>2.3814000000000001E-3</v>
      </c>
      <c r="S363" s="200">
        <v>0</v>
      </c>
      <c r="T363" s="201">
        <f>S363*H363</f>
        <v>0</v>
      </c>
      <c r="AR363" s="23" t="s">
        <v>184</v>
      </c>
      <c r="AT363" s="23" t="s">
        <v>215</v>
      </c>
      <c r="AU363" s="23" t="s">
        <v>85</v>
      </c>
      <c r="AY363" s="23" t="s">
        <v>144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23" t="s">
        <v>83</v>
      </c>
      <c r="BK363" s="202">
        <f>ROUND(I363*H363,2)</f>
        <v>0</v>
      </c>
      <c r="BL363" s="23" t="s">
        <v>151</v>
      </c>
      <c r="BM363" s="23" t="s">
        <v>446</v>
      </c>
    </row>
    <row r="364" spans="2:65" s="12" customFormat="1">
      <c r="B364" s="214"/>
      <c r="C364" s="215"/>
      <c r="D364" s="205" t="s">
        <v>153</v>
      </c>
      <c r="E364" s="216" t="s">
        <v>21</v>
      </c>
      <c r="F364" s="217" t="s">
        <v>447</v>
      </c>
      <c r="G364" s="215"/>
      <c r="H364" s="218">
        <v>28</v>
      </c>
      <c r="I364" s="219"/>
      <c r="J364" s="215"/>
      <c r="K364" s="215"/>
      <c r="L364" s="220"/>
      <c r="M364" s="221"/>
      <c r="N364" s="222"/>
      <c r="O364" s="222"/>
      <c r="P364" s="222"/>
      <c r="Q364" s="222"/>
      <c r="R364" s="222"/>
      <c r="S364" s="222"/>
      <c r="T364" s="223"/>
      <c r="AT364" s="224" t="s">
        <v>153</v>
      </c>
      <c r="AU364" s="224" t="s">
        <v>85</v>
      </c>
      <c r="AV364" s="12" t="s">
        <v>85</v>
      </c>
      <c r="AW364" s="12" t="s">
        <v>38</v>
      </c>
      <c r="AX364" s="12" t="s">
        <v>75</v>
      </c>
      <c r="AY364" s="224" t="s">
        <v>144</v>
      </c>
    </row>
    <row r="365" spans="2:65" s="12" customFormat="1">
      <c r="B365" s="214"/>
      <c r="C365" s="215"/>
      <c r="D365" s="205" t="s">
        <v>153</v>
      </c>
      <c r="E365" s="216" t="s">
        <v>21</v>
      </c>
      <c r="F365" s="217" t="s">
        <v>448</v>
      </c>
      <c r="G365" s="215"/>
      <c r="H365" s="218">
        <v>17.2</v>
      </c>
      <c r="I365" s="219"/>
      <c r="J365" s="215"/>
      <c r="K365" s="215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153</v>
      </c>
      <c r="AU365" s="224" t="s">
        <v>85</v>
      </c>
      <c r="AV365" s="12" t="s">
        <v>85</v>
      </c>
      <c r="AW365" s="12" t="s">
        <v>38</v>
      </c>
      <c r="AX365" s="12" t="s">
        <v>75</v>
      </c>
      <c r="AY365" s="224" t="s">
        <v>144</v>
      </c>
    </row>
    <row r="366" spans="2:65" s="12" customFormat="1">
      <c r="B366" s="214"/>
      <c r="C366" s="215"/>
      <c r="D366" s="205" t="s">
        <v>153</v>
      </c>
      <c r="E366" s="216" t="s">
        <v>21</v>
      </c>
      <c r="F366" s="217" t="s">
        <v>449</v>
      </c>
      <c r="G366" s="215"/>
      <c r="H366" s="218">
        <v>4</v>
      </c>
      <c r="I366" s="219"/>
      <c r="J366" s="215"/>
      <c r="K366" s="215"/>
      <c r="L366" s="220"/>
      <c r="M366" s="221"/>
      <c r="N366" s="222"/>
      <c r="O366" s="222"/>
      <c r="P366" s="222"/>
      <c r="Q366" s="222"/>
      <c r="R366" s="222"/>
      <c r="S366" s="222"/>
      <c r="T366" s="223"/>
      <c r="AT366" s="224" t="s">
        <v>153</v>
      </c>
      <c r="AU366" s="224" t="s">
        <v>85</v>
      </c>
      <c r="AV366" s="12" t="s">
        <v>85</v>
      </c>
      <c r="AW366" s="12" t="s">
        <v>38</v>
      </c>
      <c r="AX366" s="12" t="s">
        <v>75</v>
      </c>
      <c r="AY366" s="224" t="s">
        <v>144</v>
      </c>
    </row>
    <row r="367" spans="2:65" s="12" customFormat="1">
      <c r="B367" s="214"/>
      <c r="C367" s="215"/>
      <c r="D367" s="205" t="s">
        <v>153</v>
      </c>
      <c r="E367" s="216" t="s">
        <v>21</v>
      </c>
      <c r="F367" s="217" t="s">
        <v>450</v>
      </c>
      <c r="G367" s="215"/>
      <c r="H367" s="218">
        <v>16.399999999999999</v>
      </c>
      <c r="I367" s="219"/>
      <c r="J367" s="215"/>
      <c r="K367" s="215"/>
      <c r="L367" s="220"/>
      <c r="M367" s="221"/>
      <c r="N367" s="222"/>
      <c r="O367" s="222"/>
      <c r="P367" s="222"/>
      <c r="Q367" s="222"/>
      <c r="R367" s="222"/>
      <c r="S367" s="222"/>
      <c r="T367" s="223"/>
      <c r="AT367" s="224" t="s">
        <v>153</v>
      </c>
      <c r="AU367" s="224" t="s">
        <v>85</v>
      </c>
      <c r="AV367" s="12" t="s">
        <v>85</v>
      </c>
      <c r="AW367" s="12" t="s">
        <v>38</v>
      </c>
      <c r="AX367" s="12" t="s">
        <v>75</v>
      </c>
      <c r="AY367" s="224" t="s">
        <v>144</v>
      </c>
    </row>
    <row r="368" spans="2:65" s="12" customFormat="1">
      <c r="B368" s="214"/>
      <c r="C368" s="215"/>
      <c r="D368" s="205" t="s">
        <v>153</v>
      </c>
      <c r="E368" s="216" t="s">
        <v>21</v>
      </c>
      <c r="F368" s="217" t="s">
        <v>449</v>
      </c>
      <c r="G368" s="215"/>
      <c r="H368" s="218">
        <v>4</v>
      </c>
      <c r="I368" s="219"/>
      <c r="J368" s="215"/>
      <c r="K368" s="215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153</v>
      </c>
      <c r="AU368" s="224" t="s">
        <v>85</v>
      </c>
      <c r="AV368" s="12" t="s">
        <v>85</v>
      </c>
      <c r="AW368" s="12" t="s">
        <v>38</v>
      </c>
      <c r="AX368" s="12" t="s">
        <v>75</v>
      </c>
      <c r="AY368" s="224" t="s">
        <v>144</v>
      </c>
    </row>
    <row r="369" spans="2:65" s="12" customFormat="1">
      <c r="B369" s="214"/>
      <c r="C369" s="215"/>
      <c r="D369" s="205" t="s">
        <v>153</v>
      </c>
      <c r="E369" s="216" t="s">
        <v>21</v>
      </c>
      <c r="F369" s="217" t="s">
        <v>451</v>
      </c>
      <c r="G369" s="215"/>
      <c r="H369" s="218">
        <v>6</v>
      </c>
      <c r="I369" s="219"/>
      <c r="J369" s="215"/>
      <c r="K369" s="215"/>
      <c r="L369" s="220"/>
      <c r="M369" s="221"/>
      <c r="N369" s="222"/>
      <c r="O369" s="222"/>
      <c r="P369" s="222"/>
      <c r="Q369" s="222"/>
      <c r="R369" s="222"/>
      <c r="S369" s="222"/>
      <c r="T369" s="223"/>
      <c r="AT369" s="224" t="s">
        <v>153</v>
      </c>
      <c r="AU369" s="224" t="s">
        <v>85</v>
      </c>
      <c r="AV369" s="12" t="s">
        <v>85</v>
      </c>
      <c r="AW369" s="12" t="s">
        <v>38</v>
      </c>
      <c r="AX369" s="12" t="s">
        <v>75</v>
      </c>
      <c r="AY369" s="224" t="s">
        <v>144</v>
      </c>
    </row>
    <row r="370" spans="2:65" s="13" customFormat="1">
      <c r="B370" s="235"/>
      <c r="C370" s="236"/>
      <c r="D370" s="205" t="s">
        <v>153</v>
      </c>
      <c r="E370" s="237" t="s">
        <v>21</v>
      </c>
      <c r="F370" s="238" t="s">
        <v>232</v>
      </c>
      <c r="G370" s="236"/>
      <c r="H370" s="239">
        <v>75.599999999999994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AT370" s="245" t="s">
        <v>153</v>
      </c>
      <c r="AU370" s="245" t="s">
        <v>85</v>
      </c>
      <c r="AV370" s="13" t="s">
        <v>151</v>
      </c>
      <c r="AW370" s="13" t="s">
        <v>38</v>
      </c>
      <c r="AX370" s="13" t="s">
        <v>83</v>
      </c>
      <c r="AY370" s="245" t="s">
        <v>144</v>
      </c>
    </row>
    <row r="371" spans="2:65" s="12" customFormat="1">
      <c r="B371" s="214"/>
      <c r="C371" s="215"/>
      <c r="D371" s="205" t="s">
        <v>153</v>
      </c>
      <c r="E371" s="215"/>
      <c r="F371" s="217" t="s">
        <v>452</v>
      </c>
      <c r="G371" s="215"/>
      <c r="H371" s="218">
        <v>79.38</v>
      </c>
      <c r="I371" s="219"/>
      <c r="J371" s="215"/>
      <c r="K371" s="215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153</v>
      </c>
      <c r="AU371" s="224" t="s">
        <v>85</v>
      </c>
      <c r="AV371" s="12" t="s">
        <v>85</v>
      </c>
      <c r="AW371" s="12" t="s">
        <v>6</v>
      </c>
      <c r="AX371" s="12" t="s">
        <v>83</v>
      </c>
      <c r="AY371" s="224" t="s">
        <v>144</v>
      </c>
    </row>
    <row r="372" spans="2:65" s="1" customFormat="1" ht="16.5" customHeight="1">
      <c r="B372" s="40"/>
      <c r="C372" s="225" t="s">
        <v>453</v>
      </c>
      <c r="D372" s="225" t="s">
        <v>215</v>
      </c>
      <c r="E372" s="226" t="s">
        <v>454</v>
      </c>
      <c r="F372" s="227" t="s">
        <v>455</v>
      </c>
      <c r="G372" s="228" t="s">
        <v>163</v>
      </c>
      <c r="H372" s="229">
        <v>96.977999999999994</v>
      </c>
      <c r="I372" s="230"/>
      <c r="J372" s="231">
        <f>ROUND(I372*H372,2)</f>
        <v>0</v>
      </c>
      <c r="K372" s="227" t="s">
        <v>150</v>
      </c>
      <c r="L372" s="232"/>
      <c r="M372" s="233" t="s">
        <v>21</v>
      </c>
      <c r="N372" s="234" t="s">
        <v>46</v>
      </c>
      <c r="O372" s="41"/>
      <c r="P372" s="200">
        <f>O372*H372</f>
        <v>0</v>
      </c>
      <c r="Q372" s="200">
        <v>2.0000000000000001E-4</v>
      </c>
      <c r="R372" s="200">
        <f>Q372*H372</f>
        <v>1.9395599999999999E-2</v>
      </c>
      <c r="S372" s="200">
        <v>0</v>
      </c>
      <c r="T372" s="201">
        <f>S372*H372</f>
        <v>0</v>
      </c>
      <c r="AR372" s="23" t="s">
        <v>184</v>
      </c>
      <c r="AT372" s="23" t="s">
        <v>215</v>
      </c>
      <c r="AU372" s="23" t="s">
        <v>85</v>
      </c>
      <c r="AY372" s="23" t="s">
        <v>144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23" t="s">
        <v>83</v>
      </c>
      <c r="BK372" s="202">
        <f>ROUND(I372*H372,2)</f>
        <v>0</v>
      </c>
      <c r="BL372" s="23" t="s">
        <v>151</v>
      </c>
      <c r="BM372" s="23" t="s">
        <v>456</v>
      </c>
    </row>
    <row r="373" spans="2:65" s="11" customFormat="1">
      <c r="B373" s="203"/>
      <c r="C373" s="204"/>
      <c r="D373" s="205" t="s">
        <v>153</v>
      </c>
      <c r="E373" s="206" t="s">
        <v>21</v>
      </c>
      <c r="F373" s="207" t="s">
        <v>440</v>
      </c>
      <c r="G373" s="204"/>
      <c r="H373" s="206" t="s">
        <v>21</v>
      </c>
      <c r="I373" s="208"/>
      <c r="J373" s="204"/>
      <c r="K373" s="204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153</v>
      </c>
      <c r="AU373" s="213" t="s">
        <v>85</v>
      </c>
      <c r="AV373" s="11" t="s">
        <v>83</v>
      </c>
      <c r="AW373" s="11" t="s">
        <v>38</v>
      </c>
      <c r="AX373" s="11" t="s">
        <v>75</v>
      </c>
      <c r="AY373" s="213" t="s">
        <v>144</v>
      </c>
    </row>
    <row r="374" spans="2:65" s="12" customFormat="1">
      <c r="B374" s="214"/>
      <c r="C374" s="215"/>
      <c r="D374" s="205" t="s">
        <v>153</v>
      </c>
      <c r="E374" s="216" t="s">
        <v>21</v>
      </c>
      <c r="F374" s="217" t="s">
        <v>457</v>
      </c>
      <c r="G374" s="215"/>
      <c r="H374" s="218">
        <v>92.36</v>
      </c>
      <c r="I374" s="219"/>
      <c r="J374" s="215"/>
      <c r="K374" s="215"/>
      <c r="L374" s="220"/>
      <c r="M374" s="221"/>
      <c r="N374" s="222"/>
      <c r="O374" s="222"/>
      <c r="P374" s="222"/>
      <c r="Q374" s="222"/>
      <c r="R374" s="222"/>
      <c r="S374" s="222"/>
      <c r="T374" s="223"/>
      <c r="AT374" s="224" t="s">
        <v>153</v>
      </c>
      <c r="AU374" s="224" t="s">
        <v>85</v>
      </c>
      <c r="AV374" s="12" t="s">
        <v>85</v>
      </c>
      <c r="AW374" s="12" t="s">
        <v>38</v>
      </c>
      <c r="AX374" s="12" t="s">
        <v>83</v>
      </c>
      <c r="AY374" s="224" t="s">
        <v>144</v>
      </c>
    </row>
    <row r="375" spans="2:65" s="12" customFormat="1">
      <c r="B375" s="214"/>
      <c r="C375" s="215"/>
      <c r="D375" s="205" t="s">
        <v>153</v>
      </c>
      <c r="E375" s="215"/>
      <c r="F375" s="217" t="s">
        <v>458</v>
      </c>
      <c r="G375" s="215"/>
      <c r="H375" s="218">
        <v>96.977999999999994</v>
      </c>
      <c r="I375" s="219"/>
      <c r="J375" s="215"/>
      <c r="K375" s="215"/>
      <c r="L375" s="220"/>
      <c r="M375" s="221"/>
      <c r="N375" s="222"/>
      <c r="O375" s="222"/>
      <c r="P375" s="222"/>
      <c r="Q375" s="222"/>
      <c r="R375" s="222"/>
      <c r="S375" s="222"/>
      <c r="T375" s="223"/>
      <c r="AT375" s="224" t="s">
        <v>153</v>
      </c>
      <c r="AU375" s="224" t="s">
        <v>85</v>
      </c>
      <c r="AV375" s="12" t="s">
        <v>85</v>
      </c>
      <c r="AW375" s="12" t="s">
        <v>6</v>
      </c>
      <c r="AX375" s="12" t="s">
        <v>83</v>
      </c>
      <c r="AY375" s="224" t="s">
        <v>144</v>
      </c>
    </row>
    <row r="376" spans="2:65" s="1" customFormat="1" ht="25.5" customHeight="1">
      <c r="B376" s="40"/>
      <c r="C376" s="191" t="s">
        <v>459</v>
      </c>
      <c r="D376" s="191" t="s">
        <v>146</v>
      </c>
      <c r="E376" s="192" t="s">
        <v>460</v>
      </c>
      <c r="F376" s="193" t="s">
        <v>461</v>
      </c>
      <c r="G376" s="194" t="s">
        <v>149</v>
      </c>
      <c r="H376" s="195">
        <v>19</v>
      </c>
      <c r="I376" s="196"/>
      <c r="J376" s="197">
        <f>ROUND(I376*H376,2)</f>
        <v>0</v>
      </c>
      <c r="K376" s="193" t="s">
        <v>150</v>
      </c>
      <c r="L376" s="60"/>
      <c r="M376" s="198" t="s">
        <v>21</v>
      </c>
      <c r="N376" s="199" t="s">
        <v>46</v>
      </c>
      <c r="O376" s="41"/>
      <c r="P376" s="200">
        <f>O376*H376</f>
        <v>0</v>
      </c>
      <c r="Q376" s="200">
        <v>6.28E-3</v>
      </c>
      <c r="R376" s="200">
        <f>Q376*H376</f>
        <v>0.11932</v>
      </c>
      <c r="S376" s="200">
        <v>0</v>
      </c>
      <c r="T376" s="201">
        <f>S376*H376</f>
        <v>0</v>
      </c>
      <c r="AR376" s="23" t="s">
        <v>151</v>
      </c>
      <c r="AT376" s="23" t="s">
        <v>146</v>
      </c>
      <c r="AU376" s="23" t="s">
        <v>85</v>
      </c>
      <c r="AY376" s="23" t="s">
        <v>144</v>
      </c>
      <c r="BE376" s="202">
        <f>IF(N376="základní",J376,0)</f>
        <v>0</v>
      </c>
      <c r="BF376" s="202">
        <f>IF(N376="snížená",J376,0)</f>
        <v>0</v>
      </c>
      <c r="BG376" s="202">
        <f>IF(N376="zákl. přenesená",J376,0)</f>
        <v>0</v>
      </c>
      <c r="BH376" s="202">
        <f>IF(N376="sníž. přenesená",J376,0)</f>
        <v>0</v>
      </c>
      <c r="BI376" s="202">
        <f>IF(N376="nulová",J376,0)</f>
        <v>0</v>
      </c>
      <c r="BJ376" s="23" t="s">
        <v>83</v>
      </c>
      <c r="BK376" s="202">
        <f>ROUND(I376*H376,2)</f>
        <v>0</v>
      </c>
      <c r="BL376" s="23" t="s">
        <v>151</v>
      </c>
      <c r="BM376" s="23" t="s">
        <v>462</v>
      </c>
    </row>
    <row r="377" spans="2:65" s="11" customFormat="1">
      <c r="B377" s="203"/>
      <c r="C377" s="204"/>
      <c r="D377" s="205" t="s">
        <v>153</v>
      </c>
      <c r="E377" s="206" t="s">
        <v>21</v>
      </c>
      <c r="F377" s="207" t="s">
        <v>463</v>
      </c>
      <c r="G377" s="204"/>
      <c r="H377" s="206" t="s">
        <v>21</v>
      </c>
      <c r="I377" s="208"/>
      <c r="J377" s="204"/>
      <c r="K377" s="204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153</v>
      </c>
      <c r="AU377" s="213" t="s">
        <v>85</v>
      </c>
      <c r="AV377" s="11" t="s">
        <v>83</v>
      </c>
      <c r="AW377" s="11" t="s">
        <v>38</v>
      </c>
      <c r="AX377" s="11" t="s">
        <v>75</v>
      </c>
      <c r="AY377" s="213" t="s">
        <v>144</v>
      </c>
    </row>
    <row r="378" spans="2:65" s="11" customFormat="1">
      <c r="B378" s="203"/>
      <c r="C378" s="204"/>
      <c r="D378" s="205" t="s">
        <v>153</v>
      </c>
      <c r="E378" s="206" t="s">
        <v>21</v>
      </c>
      <c r="F378" s="207" t="s">
        <v>346</v>
      </c>
      <c r="G378" s="204"/>
      <c r="H378" s="206" t="s">
        <v>21</v>
      </c>
      <c r="I378" s="208"/>
      <c r="J378" s="204"/>
      <c r="K378" s="204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153</v>
      </c>
      <c r="AU378" s="213" t="s">
        <v>85</v>
      </c>
      <c r="AV378" s="11" t="s">
        <v>83</v>
      </c>
      <c r="AW378" s="11" t="s">
        <v>38</v>
      </c>
      <c r="AX378" s="11" t="s">
        <v>75</v>
      </c>
      <c r="AY378" s="213" t="s">
        <v>144</v>
      </c>
    </row>
    <row r="379" spans="2:65" s="12" customFormat="1">
      <c r="B379" s="214"/>
      <c r="C379" s="215"/>
      <c r="D379" s="205" t="s">
        <v>153</v>
      </c>
      <c r="E379" s="216" t="s">
        <v>21</v>
      </c>
      <c r="F379" s="217" t="s">
        <v>464</v>
      </c>
      <c r="G379" s="215"/>
      <c r="H379" s="218">
        <v>19</v>
      </c>
      <c r="I379" s="219"/>
      <c r="J379" s="215"/>
      <c r="K379" s="215"/>
      <c r="L379" s="220"/>
      <c r="M379" s="221"/>
      <c r="N379" s="222"/>
      <c r="O379" s="222"/>
      <c r="P379" s="222"/>
      <c r="Q379" s="222"/>
      <c r="R379" s="222"/>
      <c r="S379" s="222"/>
      <c r="T379" s="223"/>
      <c r="AT379" s="224" t="s">
        <v>153</v>
      </c>
      <c r="AU379" s="224" t="s">
        <v>85</v>
      </c>
      <c r="AV379" s="12" t="s">
        <v>85</v>
      </c>
      <c r="AW379" s="12" t="s">
        <v>38</v>
      </c>
      <c r="AX379" s="12" t="s">
        <v>83</v>
      </c>
      <c r="AY379" s="224" t="s">
        <v>144</v>
      </c>
    </row>
    <row r="380" spans="2:65" s="1" customFormat="1" ht="25.5" customHeight="1">
      <c r="B380" s="40"/>
      <c r="C380" s="191" t="s">
        <v>465</v>
      </c>
      <c r="D380" s="191" t="s">
        <v>146</v>
      </c>
      <c r="E380" s="192" t="s">
        <v>466</v>
      </c>
      <c r="F380" s="193" t="s">
        <v>467</v>
      </c>
      <c r="G380" s="194" t="s">
        <v>149</v>
      </c>
      <c r="H380" s="195">
        <v>626.83799999999997</v>
      </c>
      <c r="I380" s="196"/>
      <c r="J380" s="197">
        <f>ROUND(I380*H380,2)</f>
        <v>0</v>
      </c>
      <c r="K380" s="193" t="s">
        <v>21</v>
      </c>
      <c r="L380" s="60"/>
      <c r="M380" s="198" t="s">
        <v>21</v>
      </c>
      <c r="N380" s="199" t="s">
        <v>46</v>
      </c>
      <c r="O380" s="41"/>
      <c r="P380" s="200">
        <f>O380*H380</f>
        <v>0</v>
      </c>
      <c r="Q380" s="200">
        <v>2.6800000000000001E-3</v>
      </c>
      <c r="R380" s="200">
        <f>Q380*H380</f>
        <v>1.6799258399999999</v>
      </c>
      <c r="S380" s="200">
        <v>0</v>
      </c>
      <c r="T380" s="201">
        <f>S380*H380</f>
        <v>0</v>
      </c>
      <c r="AR380" s="23" t="s">
        <v>151</v>
      </c>
      <c r="AT380" s="23" t="s">
        <v>146</v>
      </c>
      <c r="AU380" s="23" t="s">
        <v>85</v>
      </c>
      <c r="AY380" s="23" t="s">
        <v>144</v>
      </c>
      <c r="BE380" s="202">
        <f>IF(N380="základní",J380,0)</f>
        <v>0</v>
      </c>
      <c r="BF380" s="202">
        <f>IF(N380="snížená",J380,0)</f>
        <v>0</v>
      </c>
      <c r="BG380" s="202">
        <f>IF(N380="zákl. přenesená",J380,0)</f>
        <v>0</v>
      </c>
      <c r="BH380" s="202">
        <f>IF(N380="sníž. přenesená",J380,0)</f>
        <v>0</v>
      </c>
      <c r="BI380" s="202">
        <f>IF(N380="nulová",J380,0)</f>
        <v>0</v>
      </c>
      <c r="BJ380" s="23" t="s">
        <v>83</v>
      </c>
      <c r="BK380" s="202">
        <f>ROUND(I380*H380,2)</f>
        <v>0</v>
      </c>
      <c r="BL380" s="23" t="s">
        <v>151</v>
      </c>
      <c r="BM380" s="23" t="s">
        <v>468</v>
      </c>
    </row>
    <row r="381" spans="2:65" s="11" customFormat="1">
      <c r="B381" s="203"/>
      <c r="C381" s="204"/>
      <c r="D381" s="205" t="s">
        <v>153</v>
      </c>
      <c r="E381" s="206" t="s">
        <v>21</v>
      </c>
      <c r="F381" s="207" t="s">
        <v>336</v>
      </c>
      <c r="G381" s="204"/>
      <c r="H381" s="206" t="s">
        <v>21</v>
      </c>
      <c r="I381" s="208"/>
      <c r="J381" s="204"/>
      <c r="K381" s="204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153</v>
      </c>
      <c r="AU381" s="213" t="s">
        <v>85</v>
      </c>
      <c r="AV381" s="11" t="s">
        <v>83</v>
      </c>
      <c r="AW381" s="11" t="s">
        <v>38</v>
      </c>
      <c r="AX381" s="11" t="s">
        <v>75</v>
      </c>
      <c r="AY381" s="213" t="s">
        <v>144</v>
      </c>
    </row>
    <row r="382" spans="2:65" s="12" customFormat="1">
      <c r="B382" s="214"/>
      <c r="C382" s="215"/>
      <c r="D382" s="205" t="s">
        <v>153</v>
      </c>
      <c r="E382" s="216" t="s">
        <v>21</v>
      </c>
      <c r="F382" s="217" t="s">
        <v>340</v>
      </c>
      <c r="G382" s="215"/>
      <c r="H382" s="218">
        <v>643.97</v>
      </c>
      <c r="I382" s="219"/>
      <c r="J382" s="215"/>
      <c r="K382" s="215"/>
      <c r="L382" s="220"/>
      <c r="M382" s="221"/>
      <c r="N382" s="222"/>
      <c r="O382" s="222"/>
      <c r="P382" s="222"/>
      <c r="Q382" s="222"/>
      <c r="R382" s="222"/>
      <c r="S382" s="222"/>
      <c r="T382" s="223"/>
      <c r="AT382" s="224" t="s">
        <v>153</v>
      </c>
      <c r="AU382" s="224" t="s">
        <v>85</v>
      </c>
      <c r="AV382" s="12" t="s">
        <v>85</v>
      </c>
      <c r="AW382" s="12" t="s">
        <v>38</v>
      </c>
      <c r="AX382" s="12" t="s">
        <v>75</v>
      </c>
      <c r="AY382" s="224" t="s">
        <v>144</v>
      </c>
    </row>
    <row r="383" spans="2:65" s="12" customFormat="1">
      <c r="B383" s="214"/>
      <c r="C383" s="215"/>
      <c r="D383" s="205" t="s">
        <v>153</v>
      </c>
      <c r="E383" s="216" t="s">
        <v>21</v>
      </c>
      <c r="F383" s="217" t="s">
        <v>341</v>
      </c>
      <c r="G383" s="215"/>
      <c r="H383" s="218">
        <v>10.5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153</v>
      </c>
      <c r="AU383" s="224" t="s">
        <v>85</v>
      </c>
      <c r="AV383" s="12" t="s">
        <v>85</v>
      </c>
      <c r="AW383" s="12" t="s">
        <v>38</v>
      </c>
      <c r="AX383" s="12" t="s">
        <v>75</v>
      </c>
      <c r="AY383" s="224" t="s">
        <v>144</v>
      </c>
    </row>
    <row r="384" spans="2:65" s="12" customFormat="1">
      <c r="B384" s="214"/>
      <c r="C384" s="215"/>
      <c r="D384" s="205" t="s">
        <v>153</v>
      </c>
      <c r="E384" s="216" t="s">
        <v>21</v>
      </c>
      <c r="F384" s="217" t="s">
        <v>326</v>
      </c>
      <c r="G384" s="215"/>
      <c r="H384" s="218">
        <v>8.9250000000000007</v>
      </c>
      <c r="I384" s="219"/>
      <c r="J384" s="215"/>
      <c r="K384" s="215"/>
      <c r="L384" s="220"/>
      <c r="M384" s="221"/>
      <c r="N384" s="222"/>
      <c r="O384" s="222"/>
      <c r="P384" s="222"/>
      <c r="Q384" s="222"/>
      <c r="R384" s="222"/>
      <c r="S384" s="222"/>
      <c r="T384" s="223"/>
      <c r="AT384" s="224" t="s">
        <v>153</v>
      </c>
      <c r="AU384" s="224" t="s">
        <v>85</v>
      </c>
      <c r="AV384" s="12" t="s">
        <v>85</v>
      </c>
      <c r="AW384" s="12" t="s">
        <v>38</v>
      </c>
      <c r="AX384" s="12" t="s">
        <v>75</v>
      </c>
      <c r="AY384" s="224" t="s">
        <v>144</v>
      </c>
    </row>
    <row r="385" spans="2:65" s="12" customFormat="1">
      <c r="B385" s="214"/>
      <c r="C385" s="215"/>
      <c r="D385" s="205" t="s">
        <v>153</v>
      </c>
      <c r="E385" s="216" t="s">
        <v>21</v>
      </c>
      <c r="F385" s="217" t="s">
        <v>327</v>
      </c>
      <c r="G385" s="215"/>
      <c r="H385" s="218">
        <v>39</v>
      </c>
      <c r="I385" s="219"/>
      <c r="J385" s="215"/>
      <c r="K385" s="215"/>
      <c r="L385" s="220"/>
      <c r="M385" s="221"/>
      <c r="N385" s="222"/>
      <c r="O385" s="222"/>
      <c r="P385" s="222"/>
      <c r="Q385" s="222"/>
      <c r="R385" s="222"/>
      <c r="S385" s="222"/>
      <c r="T385" s="223"/>
      <c r="AT385" s="224" t="s">
        <v>153</v>
      </c>
      <c r="AU385" s="224" t="s">
        <v>85</v>
      </c>
      <c r="AV385" s="12" t="s">
        <v>85</v>
      </c>
      <c r="AW385" s="12" t="s">
        <v>38</v>
      </c>
      <c r="AX385" s="12" t="s">
        <v>75</v>
      </c>
      <c r="AY385" s="224" t="s">
        <v>144</v>
      </c>
    </row>
    <row r="386" spans="2:65" s="11" customFormat="1">
      <c r="B386" s="203"/>
      <c r="C386" s="204"/>
      <c r="D386" s="205" t="s">
        <v>153</v>
      </c>
      <c r="E386" s="206" t="s">
        <v>21</v>
      </c>
      <c r="F386" s="207" t="s">
        <v>328</v>
      </c>
      <c r="G386" s="204"/>
      <c r="H386" s="206" t="s">
        <v>21</v>
      </c>
      <c r="I386" s="208"/>
      <c r="J386" s="204"/>
      <c r="K386" s="204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153</v>
      </c>
      <c r="AU386" s="213" t="s">
        <v>85</v>
      </c>
      <c r="AV386" s="11" t="s">
        <v>83</v>
      </c>
      <c r="AW386" s="11" t="s">
        <v>38</v>
      </c>
      <c r="AX386" s="11" t="s">
        <v>75</v>
      </c>
      <c r="AY386" s="213" t="s">
        <v>144</v>
      </c>
    </row>
    <row r="387" spans="2:65" s="12" customFormat="1">
      <c r="B387" s="214"/>
      <c r="C387" s="215"/>
      <c r="D387" s="205" t="s">
        <v>153</v>
      </c>
      <c r="E387" s="216" t="s">
        <v>21</v>
      </c>
      <c r="F387" s="217" t="s">
        <v>329</v>
      </c>
      <c r="G387" s="215"/>
      <c r="H387" s="218">
        <v>-196.42500000000001</v>
      </c>
      <c r="I387" s="219"/>
      <c r="J387" s="215"/>
      <c r="K387" s="215"/>
      <c r="L387" s="220"/>
      <c r="M387" s="221"/>
      <c r="N387" s="222"/>
      <c r="O387" s="222"/>
      <c r="P387" s="222"/>
      <c r="Q387" s="222"/>
      <c r="R387" s="222"/>
      <c r="S387" s="222"/>
      <c r="T387" s="223"/>
      <c r="AT387" s="224" t="s">
        <v>153</v>
      </c>
      <c r="AU387" s="224" t="s">
        <v>85</v>
      </c>
      <c r="AV387" s="12" t="s">
        <v>85</v>
      </c>
      <c r="AW387" s="12" t="s">
        <v>38</v>
      </c>
      <c r="AX387" s="12" t="s">
        <v>75</v>
      </c>
      <c r="AY387" s="224" t="s">
        <v>144</v>
      </c>
    </row>
    <row r="388" spans="2:65" s="11" customFormat="1">
      <c r="B388" s="203"/>
      <c r="C388" s="204"/>
      <c r="D388" s="205" t="s">
        <v>153</v>
      </c>
      <c r="E388" s="206" t="s">
        <v>21</v>
      </c>
      <c r="F388" s="207" t="s">
        <v>368</v>
      </c>
      <c r="G388" s="204"/>
      <c r="H388" s="206" t="s">
        <v>21</v>
      </c>
      <c r="I388" s="208"/>
      <c r="J388" s="204"/>
      <c r="K388" s="204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153</v>
      </c>
      <c r="AU388" s="213" t="s">
        <v>85</v>
      </c>
      <c r="AV388" s="11" t="s">
        <v>83</v>
      </c>
      <c r="AW388" s="11" t="s">
        <v>38</v>
      </c>
      <c r="AX388" s="11" t="s">
        <v>75</v>
      </c>
      <c r="AY388" s="213" t="s">
        <v>144</v>
      </c>
    </row>
    <row r="389" spans="2:65" s="11" customFormat="1">
      <c r="B389" s="203"/>
      <c r="C389" s="204"/>
      <c r="D389" s="205" t="s">
        <v>153</v>
      </c>
      <c r="E389" s="206" t="s">
        <v>21</v>
      </c>
      <c r="F389" s="207" t="s">
        <v>316</v>
      </c>
      <c r="G389" s="204"/>
      <c r="H389" s="206" t="s">
        <v>21</v>
      </c>
      <c r="I389" s="208"/>
      <c r="J389" s="204"/>
      <c r="K389" s="204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153</v>
      </c>
      <c r="AU389" s="213" t="s">
        <v>85</v>
      </c>
      <c r="AV389" s="11" t="s">
        <v>83</v>
      </c>
      <c r="AW389" s="11" t="s">
        <v>38</v>
      </c>
      <c r="AX389" s="11" t="s">
        <v>75</v>
      </c>
      <c r="AY389" s="213" t="s">
        <v>144</v>
      </c>
    </row>
    <row r="390" spans="2:65" s="12" customFormat="1">
      <c r="B390" s="214"/>
      <c r="C390" s="215"/>
      <c r="D390" s="205" t="s">
        <v>153</v>
      </c>
      <c r="E390" s="216" t="s">
        <v>21</v>
      </c>
      <c r="F390" s="217" t="s">
        <v>370</v>
      </c>
      <c r="G390" s="215"/>
      <c r="H390" s="218">
        <v>6.968</v>
      </c>
      <c r="I390" s="219"/>
      <c r="J390" s="215"/>
      <c r="K390" s="215"/>
      <c r="L390" s="220"/>
      <c r="M390" s="221"/>
      <c r="N390" s="222"/>
      <c r="O390" s="222"/>
      <c r="P390" s="222"/>
      <c r="Q390" s="222"/>
      <c r="R390" s="222"/>
      <c r="S390" s="222"/>
      <c r="T390" s="223"/>
      <c r="AT390" s="224" t="s">
        <v>153</v>
      </c>
      <c r="AU390" s="224" t="s">
        <v>85</v>
      </c>
      <c r="AV390" s="12" t="s">
        <v>85</v>
      </c>
      <c r="AW390" s="12" t="s">
        <v>38</v>
      </c>
      <c r="AX390" s="12" t="s">
        <v>75</v>
      </c>
      <c r="AY390" s="224" t="s">
        <v>144</v>
      </c>
    </row>
    <row r="391" spans="2:65" s="11" customFormat="1">
      <c r="B391" s="203"/>
      <c r="C391" s="204"/>
      <c r="D391" s="205" t="s">
        <v>153</v>
      </c>
      <c r="E391" s="206" t="s">
        <v>21</v>
      </c>
      <c r="F391" s="207" t="s">
        <v>400</v>
      </c>
      <c r="G391" s="204"/>
      <c r="H391" s="206" t="s">
        <v>21</v>
      </c>
      <c r="I391" s="208"/>
      <c r="J391" s="204"/>
      <c r="K391" s="204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153</v>
      </c>
      <c r="AU391" s="213" t="s">
        <v>85</v>
      </c>
      <c r="AV391" s="11" t="s">
        <v>83</v>
      </c>
      <c r="AW391" s="11" t="s">
        <v>38</v>
      </c>
      <c r="AX391" s="11" t="s">
        <v>75</v>
      </c>
      <c r="AY391" s="213" t="s">
        <v>144</v>
      </c>
    </row>
    <row r="392" spans="2:65" s="11" customFormat="1">
      <c r="B392" s="203"/>
      <c r="C392" s="204"/>
      <c r="D392" s="205" t="s">
        <v>153</v>
      </c>
      <c r="E392" s="206" t="s">
        <v>21</v>
      </c>
      <c r="F392" s="207" t="s">
        <v>313</v>
      </c>
      <c r="G392" s="204"/>
      <c r="H392" s="206" t="s">
        <v>21</v>
      </c>
      <c r="I392" s="208"/>
      <c r="J392" s="204"/>
      <c r="K392" s="204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153</v>
      </c>
      <c r="AU392" s="213" t="s">
        <v>85</v>
      </c>
      <c r="AV392" s="11" t="s">
        <v>83</v>
      </c>
      <c r="AW392" s="11" t="s">
        <v>38</v>
      </c>
      <c r="AX392" s="11" t="s">
        <v>75</v>
      </c>
      <c r="AY392" s="213" t="s">
        <v>144</v>
      </c>
    </row>
    <row r="393" spans="2:65" s="12" customFormat="1">
      <c r="B393" s="214"/>
      <c r="C393" s="215"/>
      <c r="D393" s="205" t="s">
        <v>153</v>
      </c>
      <c r="E393" s="216" t="s">
        <v>21</v>
      </c>
      <c r="F393" s="217" t="s">
        <v>405</v>
      </c>
      <c r="G393" s="215"/>
      <c r="H393" s="218">
        <v>9.6</v>
      </c>
      <c r="I393" s="219"/>
      <c r="J393" s="215"/>
      <c r="K393" s="215"/>
      <c r="L393" s="220"/>
      <c r="M393" s="221"/>
      <c r="N393" s="222"/>
      <c r="O393" s="222"/>
      <c r="P393" s="222"/>
      <c r="Q393" s="222"/>
      <c r="R393" s="222"/>
      <c r="S393" s="222"/>
      <c r="T393" s="223"/>
      <c r="AT393" s="224" t="s">
        <v>153</v>
      </c>
      <c r="AU393" s="224" t="s">
        <v>85</v>
      </c>
      <c r="AV393" s="12" t="s">
        <v>85</v>
      </c>
      <c r="AW393" s="12" t="s">
        <v>38</v>
      </c>
      <c r="AX393" s="12" t="s">
        <v>75</v>
      </c>
      <c r="AY393" s="224" t="s">
        <v>144</v>
      </c>
    </row>
    <row r="394" spans="2:65" s="11" customFormat="1">
      <c r="B394" s="203"/>
      <c r="C394" s="204"/>
      <c r="D394" s="205" t="s">
        <v>153</v>
      </c>
      <c r="E394" s="206" t="s">
        <v>21</v>
      </c>
      <c r="F394" s="207" t="s">
        <v>315</v>
      </c>
      <c r="G394" s="204"/>
      <c r="H394" s="206" t="s">
        <v>21</v>
      </c>
      <c r="I394" s="208"/>
      <c r="J394" s="204"/>
      <c r="K394" s="204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153</v>
      </c>
      <c r="AU394" s="213" t="s">
        <v>85</v>
      </c>
      <c r="AV394" s="11" t="s">
        <v>83</v>
      </c>
      <c r="AW394" s="11" t="s">
        <v>38</v>
      </c>
      <c r="AX394" s="11" t="s">
        <v>75</v>
      </c>
      <c r="AY394" s="213" t="s">
        <v>144</v>
      </c>
    </row>
    <row r="395" spans="2:65" s="12" customFormat="1">
      <c r="B395" s="214"/>
      <c r="C395" s="215"/>
      <c r="D395" s="205" t="s">
        <v>153</v>
      </c>
      <c r="E395" s="216" t="s">
        <v>21</v>
      </c>
      <c r="F395" s="217" t="s">
        <v>406</v>
      </c>
      <c r="G395" s="215"/>
      <c r="H395" s="218">
        <v>4.8</v>
      </c>
      <c r="I395" s="219"/>
      <c r="J395" s="215"/>
      <c r="K395" s="215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153</v>
      </c>
      <c r="AU395" s="224" t="s">
        <v>85</v>
      </c>
      <c r="AV395" s="12" t="s">
        <v>85</v>
      </c>
      <c r="AW395" s="12" t="s">
        <v>38</v>
      </c>
      <c r="AX395" s="12" t="s">
        <v>75</v>
      </c>
      <c r="AY395" s="224" t="s">
        <v>144</v>
      </c>
    </row>
    <row r="396" spans="2:65" s="11" customFormat="1">
      <c r="B396" s="203"/>
      <c r="C396" s="204"/>
      <c r="D396" s="205" t="s">
        <v>153</v>
      </c>
      <c r="E396" s="206" t="s">
        <v>21</v>
      </c>
      <c r="F396" s="207" t="s">
        <v>469</v>
      </c>
      <c r="G396" s="204"/>
      <c r="H396" s="206" t="s">
        <v>21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153</v>
      </c>
      <c r="AU396" s="213" t="s">
        <v>85</v>
      </c>
      <c r="AV396" s="11" t="s">
        <v>83</v>
      </c>
      <c r="AW396" s="11" t="s">
        <v>38</v>
      </c>
      <c r="AX396" s="11" t="s">
        <v>75</v>
      </c>
      <c r="AY396" s="213" t="s">
        <v>144</v>
      </c>
    </row>
    <row r="397" spans="2:65" s="12" customFormat="1">
      <c r="B397" s="214"/>
      <c r="C397" s="215"/>
      <c r="D397" s="205" t="s">
        <v>153</v>
      </c>
      <c r="E397" s="216" t="s">
        <v>21</v>
      </c>
      <c r="F397" s="217" t="s">
        <v>470</v>
      </c>
      <c r="G397" s="215"/>
      <c r="H397" s="218">
        <v>99.5</v>
      </c>
      <c r="I397" s="219"/>
      <c r="J397" s="215"/>
      <c r="K397" s="215"/>
      <c r="L397" s="220"/>
      <c r="M397" s="221"/>
      <c r="N397" s="222"/>
      <c r="O397" s="222"/>
      <c r="P397" s="222"/>
      <c r="Q397" s="222"/>
      <c r="R397" s="222"/>
      <c r="S397" s="222"/>
      <c r="T397" s="223"/>
      <c r="AT397" s="224" t="s">
        <v>153</v>
      </c>
      <c r="AU397" s="224" t="s">
        <v>85</v>
      </c>
      <c r="AV397" s="12" t="s">
        <v>85</v>
      </c>
      <c r="AW397" s="12" t="s">
        <v>38</v>
      </c>
      <c r="AX397" s="12" t="s">
        <v>75</v>
      </c>
      <c r="AY397" s="224" t="s">
        <v>144</v>
      </c>
    </row>
    <row r="398" spans="2:65" s="13" customFormat="1">
      <c r="B398" s="235"/>
      <c r="C398" s="236"/>
      <c r="D398" s="205" t="s">
        <v>153</v>
      </c>
      <c r="E398" s="237" t="s">
        <v>21</v>
      </c>
      <c r="F398" s="238" t="s">
        <v>232</v>
      </c>
      <c r="G398" s="236"/>
      <c r="H398" s="239">
        <v>626.83799999999997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AT398" s="245" t="s">
        <v>153</v>
      </c>
      <c r="AU398" s="245" t="s">
        <v>85</v>
      </c>
      <c r="AV398" s="13" t="s">
        <v>151</v>
      </c>
      <c r="AW398" s="13" t="s">
        <v>38</v>
      </c>
      <c r="AX398" s="13" t="s">
        <v>83</v>
      </c>
      <c r="AY398" s="245" t="s">
        <v>144</v>
      </c>
    </row>
    <row r="399" spans="2:65" s="1" customFormat="1" ht="25.5" customHeight="1">
      <c r="B399" s="40"/>
      <c r="C399" s="191" t="s">
        <v>471</v>
      </c>
      <c r="D399" s="191" t="s">
        <v>146</v>
      </c>
      <c r="E399" s="192" t="s">
        <v>472</v>
      </c>
      <c r="F399" s="193" t="s">
        <v>473</v>
      </c>
      <c r="G399" s="194" t="s">
        <v>474</v>
      </c>
      <c r="H399" s="195">
        <v>207</v>
      </c>
      <c r="I399" s="196"/>
      <c r="J399" s="197">
        <f>ROUND(I399*H399,2)</f>
        <v>0</v>
      </c>
      <c r="K399" s="193" t="s">
        <v>21</v>
      </c>
      <c r="L399" s="60"/>
      <c r="M399" s="198" t="s">
        <v>21</v>
      </c>
      <c r="N399" s="199" t="s">
        <v>46</v>
      </c>
      <c r="O399" s="41"/>
      <c r="P399" s="200">
        <f>O399*H399</f>
        <v>0</v>
      </c>
      <c r="Q399" s="200">
        <v>0</v>
      </c>
      <c r="R399" s="200">
        <f>Q399*H399</f>
        <v>0</v>
      </c>
      <c r="S399" s="200">
        <v>0</v>
      </c>
      <c r="T399" s="201">
        <f>S399*H399</f>
        <v>0</v>
      </c>
      <c r="AR399" s="23" t="s">
        <v>151</v>
      </c>
      <c r="AT399" s="23" t="s">
        <v>146</v>
      </c>
      <c r="AU399" s="23" t="s">
        <v>85</v>
      </c>
      <c r="AY399" s="23" t="s">
        <v>144</v>
      </c>
      <c r="BE399" s="202">
        <f>IF(N399="základní",J399,0)</f>
        <v>0</v>
      </c>
      <c r="BF399" s="202">
        <f>IF(N399="snížená",J399,0)</f>
        <v>0</v>
      </c>
      <c r="BG399" s="202">
        <f>IF(N399="zákl. přenesená",J399,0)</f>
        <v>0</v>
      </c>
      <c r="BH399" s="202">
        <f>IF(N399="sníž. přenesená",J399,0)</f>
        <v>0</v>
      </c>
      <c r="BI399" s="202">
        <f>IF(N399="nulová",J399,0)</f>
        <v>0</v>
      </c>
      <c r="BJ399" s="23" t="s">
        <v>83</v>
      </c>
      <c r="BK399" s="202">
        <f>ROUND(I399*H399,2)</f>
        <v>0</v>
      </c>
      <c r="BL399" s="23" t="s">
        <v>151</v>
      </c>
      <c r="BM399" s="23" t="s">
        <v>475</v>
      </c>
    </row>
    <row r="400" spans="2:65" s="12" customFormat="1">
      <c r="B400" s="214"/>
      <c r="C400" s="215"/>
      <c r="D400" s="205" t="s">
        <v>153</v>
      </c>
      <c r="E400" s="216" t="s">
        <v>21</v>
      </c>
      <c r="F400" s="217" t="s">
        <v>476</v>
      </c>
      <c r="G400" s="215"/>
      <c r="H400" s="218">
        <v>98</v>
      </c>
      <c r="I400" s="219"/>
      <c r="J400" s="215"/>
      <c r="K400" s="215"/>
      <c r="L400" s="220"/>
      <c r="M400" s="221"/>
      <c r="N400" s="222"/>
      <c r="O400" s="222"/>
      <c r="P400" s="222"/>
      <c r="Q400" s="222"/>
      <c r="R400" s="222"/>
      <c r="S400" s="222"/>
      <c r="T400" s="223"/>
      <c r="AT400" s="224" t="s">
        <v>153</v>
      </c>
      <c r="AU400" s="224" t="s">
        <v>85</v>
      </c>
      <c r="AV400" s="12" t="s">
        <v>85</v>
      </c>
      <c r="AW400" s="12" t="s">
        <v>38</v>
      </c>
      <c r="AX400" s="12" t="s">
        <v>75</v>
      </c>
      <c r="AY400" s="224" t="s">
        <v>144</v>
      </c>
    </row>
    <row r="401" spans="2:65" s="12" customFormat="1">
      <c r="B401" s="214"/>
      <c r="C401" s="215"/>
      <c r="D401" s="205" t="s">
        <v>153</v>
      </c>
      <c r="E401" s="216" t="s">
        <v>21</v>
      </c>
      <c r="F401" s="217" t="s">
        <v>477</v>
      </c>
      <c r="G401" s="215"/>
      <c r="H401" s="218">
        <v>72</v>
      </c>
      <c r="I401" s="219"/>
      <c r="J401" s="215"/>
      <c r="K401" s="215"/>
      <c r="L401" s="220"/>
      <c r="M401" s="221"/>
      <c r="N401" s="222"/>
      <c r="O401" s="222"/>
      <c r="P401" s="222"/>
      <c r="Q401" s="222"/>
      <c r="R401" s="222"/>
      <c r="S401" s="222"/>
      <c r="T401" s="223"/>
      <c r="AT401" s="224" t="s">
        <v>153</v>
      </c>
      <c r="AU401" s="224" t="s">
        <v>85</v>
      </c>
      <c r="AV401" s="12" t="s">
        <v>85</v>
      </c>
      <c r="AW401" s="12" t="s">
        <v>38</v>
      </c>
      <c r="AX401" s="12" t="s">
        <v>75</v>
      </c>
      <c r="AY401" s="224" t="s">
        <v>144</v>
      </c>
    </row>
    <row r="402" spans="2:65" s="12" customFormat="1">
      <c r="B402" s="214"/>
      <c r="C402" s="215"/>
      <c r="D402" s="205" t="s">
        <v>153</v>
      </c>
      <c r="E402" s="216" t="s">
        <v>21</v>
      </c>
      <c r="F402" s="217" t="s">
        <v>478</v>
      </c>
      <c r="G402" s="215"/>
      <c r="H402" s="218">
        <v>37</v>
      </c>
      <c r="I402" s="219"/>
      <c r="J402" s="215"/>
      <c r="K402" s="215"/>
      <c r="L402" s="220"/>
      <c r="M402" s="221"/>
      <c r="N402" s="222"/>
      <c r="O402" s="222"/>
      <c r="P402" s="222"/>
      <c r="Q402" s="222"/>
      <c r="R402" s="222"/>
      <c r="S402" s="222"/>
      <c r="T402" s="223"/>
      <c r="AT402" s="224" t="s">
        <v>153</v>
      </c>
      <c r="AU402" s="224" t="s">
        <v>85</v>
      </c>
      <c r="AV402" s="12" t="s">
        <v>85</v>
      </c>
      <c r="AW402" s="12" t="s">
        <v>38</v>
      </c>
      <c r="AX402" s="12" t="s">
        <v>75</v>
      </c>
      <c r="AY402" s="224" t="s">
        <v>144</v>
      </c>
    </row>
    <row r="403" spans="2:65" s="13" customFormat="1">
      <c r="B403" s="235"/>
      <c r="C403" s="236"/>
      <c r="D403" s="205" t="s">
        <v>153</v>
      </c>
      <c r="E403" s="237" t="s">
        <v>21</v>
      </c>
      <c r="F403" s="238" t="s">
        <v>232</v>
      </c>
      <c r="G403" s="236"/>
      <c r="H403" s="239">
        <v>207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AT403" s="245" t="s">
        <v>153</v>
      </c>
      <c r="AU403" s="245" t="s">
        <v>85</v>
      </c>
      <c r="AV403" s="13" t="s">
        <v>151</v>
      </c>
      <c r="AW403" s="13" t="s">
        <v>38</v>
      </c>
      <c r="AX403" s="13" t="s">
        <v>83</v>
      </c>
      <c r="AY403" s="245" t="s">
        <v>144</v>
      </c>
    </row>
    <row r="404" spans="2:65" s="1" customFormat="1" ht="25.5" customHeight="1">
      <c r="B404" s="40"/>
      <c r="C404" s="191" t="s">
        <v>479</v>
      </c>
      <c r="D404" s="191" t="s">
        <v>146</v>
      </c>
      <c r="E404" s="192" t="s">
        <v>480</v>
      </c>
      <c r="F404" s="193" t="s">
        <v>481</v>
      </c>
      <c r="G404" s="194" t="s">
        <v>149</v>
      </c>
      <c r="H404" s="195">
        <v>14.09</v>
      </c>
      <c r="I404" s="196"/>
      <c r="J404" s="197">
        <f>ROUND(I404*H404,2)</f>
        <v>0</v>
      </c>
      <c r="K404" s="193" t="s">
        <v>21</v>
      </c>
      <c r="L404" s="60"/>
      <c r="M404" s="198" t="s">
        <v>21</v>
      </c>
      <c r="N404" s="199" t="s">
        <v>46</v>
      </c>
      <c r="O404" s="41"/>
      <c r="P404" s="200">
        <f>O404*H404</f>
        <v>0</v>
      </c>
      <c r="Q404" s="200">
        <v>0</v>
      </c>
      <c r="R404" s="200">
        <f>Q404*H404</f>
        <v>0</v>
      </c>
      <c r="S404" s="200">
        <v>0</v>
      </c>
      <c r="T404" s="201">
        <f>S404*H404</f>
        <v>0</v>
      </c>
      <c r="AR404" s="23" t="s">
        <v>151</v>
      </c>
      <c r="AT404" s="23" t="s">
        <v>146</v>
      </c>
      <c r="AU404" s="23" t="s">
        <v>85</v>
      </c>
      <c r="AY404" s="23" t="s">
        <v>144</v>
      </c>
      <c r="BE404" s="202">
        <f>IF(N404="základní",J404,0)</f>
        <v>0</v>
      </c>
      <c r="BF404" s="202">
        <f>IF(N404="snížená",J404,0)</f>
        <v>0</v>
      </c>
      <c r="BG404" s="202">
        <f>IF(N404="zákl. přenesená",J404,0)</f>
        <v>0</v>
      </c>
      <c r="BH404" s="202">
        <f>IF(N404="sníž. přenesená",J404,0)</f>
        <v>0</v>
      </c>
      <c r="BI404" s="202">
        <f>IF(N404="nulová",J404,0)</f>
        <v>0</v>
      </c>
      <c r="BJ404" s="23" t="s">
        <v>83</v>
      </c>
      <c r="BK404" s="202">
        <f>ROUND(I404*H404,2)</f>
        <v>0</v>
      </c>
      <c r="BL404" s="23" t="s">
        <v>151</v>
      </c>
      <c r="BM404" s="23" t="s">
        <v>482</v>
      </c>
    </row>
    <row r="405" spans="2:65" s="12" customFormat="1">
      <c r="B405" s="214"/>
      <c r="C405" s="215"/>
      <c r="D405" s="205" t="s">
        <v>153</v>
      </c>
      <c r="E405" s="216" t="s">
        <v>21</v>
      </c>
      <c r="F405" s="217" t="s">
        <v>483</v>
      </c>
      <c r="G405" s="215"/>
      <c r="H405" s="218">
        <v>5.84</v>
      </c>
      <c r="I405" s="219"/>
      <c r="J405" s="215"/>
      <c r="K405" s="215"/>
      <c r="L405" s="220"/>
      <c r="M405" s="221"/>
      <c r="N405" s="222"/>
      <c r="O405" s="222"/>
      <c r="P405" s="222"/>
      <c r="Q405" s="222"/>
      <c r="R405" s="222"/>
      <c r="S405" s="222"/>
      <c r="T405" s="223"/>
      <c r="AT405" s="224" t="s">
        <v>153</v>
      </c>
      <c r="AU405" s="224" t="s">
        <v>85</v>
      </c>
      <c r="AV405" s="12" t="s">
        <v>85</v>
      </c>
      <c r="AW405" s="12" t="s">
        <v>38</v>
      </c>
      <c r="AX405" s="12" t="s">
        <v>75</v>
      </c>
      <c r="AY405" s="224" t="s">
        <v>144</v>
      </c>
    </row>
    <row r="406" spans="2:65" s="12" customFormat="1">
      <c r="B406" s="214"/>
      <c r="C406" s="215"/>
      <c r="D406" s="205" t="s">
        <v>153</v>
      </c>
      <c r="E406" s="216" t="s">
        <v>21</v>
      </c>
      <c r="F406" s="217" t="s">
        <v>484</v>
      </c>
      <c r="G406" s="215"/>
      <c r="H406" s="218">
        <v>8.25</v>
      </c>
      <c r="I406" s="219"/>
      <c r="J406" s="215"/>
      <c r="K406" s="215"/>
      <c r="L406" s="220"/>
      <c r="M406" s="221"/>
      <c r="N406" s="222"/>
      <c r="O406" s="222"/>
      <c r="P406" s="222"/>
      <c r="Q406" s="222"/>
      <c r="R406" s="222"/>
      <c r="S406" s="222"/>
      <c r="T406" s="223"/>
      <c r="AT406" s="224" t="s">
        <v>153</v>
      </c>
      <c r="AU406" s="224" t="s">
        <v>85</v>
      </c>
      <c r="AV406" s="12" t="s">
        <v>85</v>
      </c>
      <c r="AW406" s="12" t="s">
        <v>38</v>
      </c>
      <c r="AX406" s="12" t="s">
        <v>75</v>
      </c>
      <c r="AY406" s="224" t="s">
        <v>144</v>
      </c>
    </row>
    <row r="407" spans="2:65" s="13" customFormat="1">
      <c r="B407" s="235"/>
      <c r="C407" s="236"/>
      <c r="D407" s="205" t="s">
        <v>153</v>
      </c>
      <c r="E407" s="237" t="s">
        <v>21</v>
      </c>
      <c r="F407" s="238" t="s">
        <v>232</v>
      </c>
      <c r="G407" s="236"/>
      <c r="H407" s="239">
        <v>14.09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AT407" s="245" t="s">
        <v>153</v>
      </c>
      <c r="AU407" s="245" t="s">
        <v>85</v>
      </c>
      <c r="AV407" s="13" t="s">
        <v>151</v>
      </c>
      <c r="AW407" s="13" t="s">
        <v>38</v>
      </c>
      <c r="AX407" s="13" t="s">
        <v>83</v>
      </c>
      <c r="AY407" s="245" t="s">
        <v>144</v>
      </c>
    </row>
    <row r="408" spans="2:65" s="1" customFormat="1" ht="16.5" customHeight="1">
      <c r="B408" s="40"/>
      <c r="C408" s="191" t="s">
        <v>485</v>
      </c>
      <c r="D408" s="191" t="s">
        <v>146</v>
      </c>
      <c r="E408" s="192" t="s">
        <v>486</v>
      </c>
      <c r="F408" s="193" t="s">
        <v>487</v>
      </c>
      <c r="G408" s="194" t="s">
        <v>149</v>
      </c>
      <c r="H408" s="195">
        <v>196.42500000000001</v>
      </c>
      <c r="I408" s="196"/>
      <c r="J408" s="197">
        <f>ROUND(I408*H408,2)</f>
        <v>0</v>
      </c>
      <c r="K408" s="193" t="s">
        <v>150</v>
      </c>
      <c r="L408" s="60"/>
      <c r="M408" s="198" t="s">
        <v>21</v>
      </c>
      <c r="N408" s="199" t="s">
        <v>46</v>
      </c>
      <c r="O408" s="41"/>
      <c r="P408" s="200">
        <f>O408*H408</f>
        <v>0</v>
      </c>
      <c r="Q408" s="200">
        <v>0</v>
      </c>
      <c r="R408" s="200">
        <f>Q408*H408</f>
        <v>0</v>
      </c>
      <c r="S408" s="200">
        <v>0</v>
      </c>
      <c r="T408" s="201">
        <f>S408*H408</f>
        <v>0</v>
      </c>
      <c r="AR408" s="23" t="s">
        <v>151</v>
      </c>
      <c r="AT408" s="23" t="s">
        <v>146</v>
      </c>
      <c r="AU408" s="23" t="s">
        <v>85</v>
      </c>
      <c r="AY408" s="23" t="s">
        <v>144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23" t="s">
        <v>83</v>
      </c>
      <c r="BK408" s="202">
        <f>ROUND(I408*H408,2)</f>
        <v>0</v>
      </c>
      <c r="BL408" s="23" t="s">
        <v>151</v>
      </c>
      <c r="BM408" s="23" t="s">
        <v>488</v>
      </c>
    </row>
    <row r="409" spans="2:65" s="11" customFormat="1">
      <c r="B409" s="203"/>
      <c r="C409" s="204"/>
      <c r="D409" s="205" t="s">
        <v>153</v>
      </c>
      <c r="E409" s="206" t="s">
        <v>21</v>
      </c>
      <c r="F409" s="207" t="s">
        <v>489</v>
      </c>
      <c r="G409" s="204"/>
      <c r="H409" s="206" t="s">
        <v>21</v>
      </c>
      <c r="I409" s="208"/>
      <c r="J409" s="204"/>
      <c r="K409" s="204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153</v>
      </c>
      <c r="AU409" s="213" t="s">
        <v>85</v>
      </c>
      <c r="AV409" s="11" t="s">
        <v>83</v>
      </c>
      <c r="AW409" s="11" t="s">
        <v>38</v>
      </c>
      <c r="AX409" s="11" t="s">
        <v>75</v>
      </c>
      <c r="AY409" s="213" t="s">
        <v>144</v>
      </c>
    </row>
    <row r="410" spans="2:65" s="12" customFormat="1">
      <c r="B410" s="214"/>
      <c r="C410" s="215"/>
      <c r="D410" s="205" t="s">
        <v>153</v>
      </c>
      <c r="E410" s="216" t="s">
        <v>21</v>
      </c>
      <c r="F410" s="217" t="s">
        <v>490</v>
      </c>
      <c r="G410" s="215"/>
      <c r="H410" s="218">
        <v>151.97499999999999</v>
      </c>
      <c r="I410" s="219"/>
      <c r="J410" s="215"/>
      <c r="K410" s="215"/>
      <c r="L410" s="220"/>
      <c r="M410" s="221"/>
      <c r="N410" s="222"/>
      <c r="O410" s="222"/>
      <c r="P410" s="222"/>
      <c r="Q410" s="222"/>
      <c r="R410" s="222"/>
      <c r="S410" s="222"/>
      <c r="T410" s="223"/>
      <c r="AT410" s="224" t="s">
        <v>153</v>
      </c>
      <c r="AU410" s="224" t="s">
        <v>85</v>
      </c>
      <c r="AV410" s="12" t="s">
        <v>85</v>
      </c>
      <c r="AW410" s="12" t="s">
        <v>38</v>
      </c>
      <c r="AX410" s="12" t="s">
        <v>75</v>
      </c>
      <c r="AY410" s="224" t="s">
        <v>144</v>
      </c>
    </row>
    <row r="411" spans="2:65" s="11" customFormat="1">
      <c r="B411" s="203"/>
      <c r="C411" s="204"/>
      <c r="D411" s="205" t="s">
        <v>153</v>
      </c>
      <c r="E411" s="206" t="s">
        <v>21</v>
      </c>
      <c r="F411" s="207" t="s">
        <v>491</v>
      </c>
      <c r="G411" s="204"/>
      <c r="H411" s="206" t="s">
        <v>21</v>
      </c>
      <c r="I411" s="208"/>
      <c r="J411" s="204"/>
      <c r="K411" s="204"/>
      <c r="L411" s="209"/>
      <c r="M411" s="210"/>
      <c r="N411" s="211"/>
      <c r="O411" s="211"/>
      <c r="P411" s="211"/>
      <c r="Q411" s="211"/>
      <c r="R411" s="211"/>
      <c r="S411" s="211"/>
      <c r="T411" s="212"/>
      <c r="AT411" s="213" t="s">
        <v>153</v>
      </c>
      <c r="AU411" s="213" t="s">
        <v>85</v>
      </c>
      <c r="AV411" s="11" t="s">
        <v>83</v>
      </c>
      <c r="AW411" s="11" t="s">
        <v>38</v>
      </c>
      <c r="AX411" s="11" t="s">
        <v>75</v>
      </c>
      <c r="AY411" s="213" t="s">
        <v>144</v>
      </c>
    </row>
    <row r="412" spans="2:65" s="12" customFormat="1">
      <c r="B412" s="214"/>
      <c r="C412" s="215"/>
      <c r="D412" s="205" t="s">
        <v>153</v>
      </c>
      <c r="E412" s="216" t="s">
        <v>21</v>
      </c>
      <c r="F412" s="217" t="s">
        <v>492</v>
      </c>
      <c r="G412" s="215"/>
      <c r="H412" s="218">
        <v>30.75</v>
      </c>
      <c r="I412" s="219"/>
      <c r="J412" s="215"/>
      <c r="K412" s="215"/>
      <c r="L412" s="220"/>
      <c r="M412" s="221"/>
      <c r="N412" s="222"/>
      <c r="O412" s="222"/>
      <c r="P412" s="222"/>
      <c r="Q412" s="222"/>
      <c r="R412" s="222"/>
      <c r="S412" s="222"/>
      <c r="T412" s="223"/>
      <c r="AT412" s="224" t="s">
        <v>153</v>
      </c>
      <c r="AU412" s="224" t="s">
        <v>85</v>
      </c>
      <c r="AV412" s="12" t="s">
        <v>85</v>
      </c>
      <c r="AW412" s="12" t="s">
        <v>38</v>
      </c>
      <c r="AX412" s="12" t="s">
        <v>75</v>
      </c>
      <c r="AY412" s="224" t="s">
        <v>144</v>
      </c>
    </row>
    <row r="413" spans="2:65" s="11" customFormat="1">
      <c r="B413" s="203"/>
      <c r="C413" s="204"/>
      <c r="D413" s="205" t="s">
        <v>153</v>
      </c>
      <c r="E413" s="206" t="s">
        <v>21</v>
      </c>
      <c r="F413" s="207" t="s">
        <v>316</v>
      </c>
      <c r="G413" s="204"/>
      <c r="H413" s="206" t="s">
        <v>21</v>
      </c>
      <c r="I413" s="208"/>
      <c r="J413" s="204"/>
      <c r="K413" s="204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153</v>
      </c>
      <c r="AU413" s="213" t="s">
        <v>85</v>
      </c>
      <c r="AV413" s="11" t="s">
        <v>83</v>
      </c>
      <c r="AW413" s="11" t="s">
        <v>38</v>
      </c>
      <c r="AX413" s="11" t="s">
        <v>75</v>
      </c>
      <c r="AY413" s="213" t="s">
        <v>144</v>
      </c>
    </row>
    <row r="414" spans="2:65" s="12" customFormat="1">
      <c r="B414" s="214"/>
      <c r="C414" s="215"/>
      <c r="D414" s="205" t="s">
        <v>153</v>
      </c>
      <c r="E414" s="216" t="s">
        <v>21</v>
      </c>
      <c r="F414" s="217" t="s">
        <v>493</v>
      </c>
      <c r="G414" s="215"/>
      <c r="H414" s="218">
        <v>13.7</v>
      </c>
      <c r="I414" s="219"/>
      <c r="J414" s="215"/>
      <c r="K414" s="215"/>
      <c r="L414" s="220"/>
      <c r="M414" s="221"/>
      <c r="N414" s="222"/>
      <c r="O414" s="222"/>
      <c r="P414" s="222"/>
      <c r="Q414" s="222"/>
      <c r="R414" s="222"/>
      <c r="S414" s="222"/>
      <c r="T414" s="223"/>
      <c r="AT414" s="224" t="s">
        <v>153</v>
      </c>
      <c r="AU414" s="224" t="s">
        <v>85</v>
      </c>
      <c r="AV414" s="12" t="s">
        <v>85</v>
      </c>
      <c r="AW414" s="12" t="s">
        <v>38</v>
      </c>
      <c r="AX414" s="12" t="s">
        <v>75</v>
      </c>
      <c r="AY414" s="224" t="s">
        <v>144</v>
      </c>
    </row>
    <row r="415" spans="2:65" s="13" customFormat="1">
      <c r="B415" s="235"/>
      <c r="C415" s="236"/>
      <c r="D415" s="205" t="s">
        <v>153</v>
      </c>
      <c r="E415" s="237" t="s">
        <v>21</v>
      </c>
      <c r="F415" s="238" t="s">
        <v>232</v>
      </c>
      <c r="G415" s="236"/>
      <c r="H415" s="239">
        <v>196.42500000000001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AT415" s="245" t="s">
        <v>153</v>
      </c>
      <c r="AU415" s="245" t="s">
        <v>85</v>
      </c>
      <c r="AV415" s="13" t="s">
        <v>151</v>
      </c>
      <c r="AW415" s="13" t="s">
        <v>38</v>
      </c>
      <c r="AX415" s="13" t="s">
        <v>83</v>
      </c>
      <c r="AY415" s="245" t="s">
        <v>144</v>
      </c>
    </row>
    <row r="416" spans="2:65" s="1" customFormat="1" ht="16.5" customHeight="1">
      <c r="B416" s="40"/>
      <c r="C416" s="191" t="s">
        <v>494</v>
      </c>
      <c r="D416" s="191" t="s">
        <v>146</v>
      </c>
      <c r="E416" s="192" t="s">
        <v>495</v>
      </c>
      <c r="F416" s="193" t="s">
        <v>496</v>
      </c>
      <c r="G416" s="194" t="s">
        <v>149</v>
      </c>
      <c r="H416" s="195">
        <v>635.9</v>
      </c>
      <c r="I416" s="196"/>
      <c r="J416" s="197">
        <f>ROUND(I416*H416,2)</f>
        <v>0</v>
      </c>
      <c r="K416" s="193" t="s">
        <v>150</v>
      </c>
      <c r="L416" s="60"/>
      <c r="M416" s="198" t="s">
        <v>21</v>
      </c>
      <c r="N416" s="199" t="s">
        <v>46</v>
      </c>
      <c r="O416" s="41"/>
      <c r="P416" s="200">
        <f>O416*H416</f>
        <v>0</v>
      </c>
      <c r="Q416" s="200">
        <v>0</v>
      </c>
      <c r="R416" s="200">
        <f>Q416*H416</f>
        <v>0</v>
      </c>
      <c r="S416" s="200">
        <v>0</v>
      </c>
      <c r="T416" s="201">
        <f>S416*H416</f>
        <v>0</v>
      </c>
      <c r="AR416" s="23" t="s">
        <v>151</v>
      </c>
      <c r="AT416" s="23" t="s">
        <v>146</v>
      </c>
      <c r="AU416" s="23" t="s">
        <v>85</v>
      </c>
      <c r="AY416" s="23" t="s">
        <v>144</v>
      </c>
      <c r="BE416" s="202">
        <f>IF(N416="základní",J416,0)</f>
        <v>0</v>
      </c>
      <c r="BF416" s="202">
        <f>IF(N416="snížená",J416,0)</f>
        <v>0</v>
      </c>
      <c r="BG416" s="202">
        <f>IF(N416="zákl. přenesená",J416,0)</f>
        <v>0</v>
      </c>
      <c r="BH416" s="202">
        <f>IF(N416="sníž. přenesená",J416,0)</f>
        <v>0</v>
      </c>
      <c r="BI416" s="202">
        <f>IF(N416="nulová",J416,0)</f>
        <v>0</v>
      </c>
      <c r="BJ416" s="23" t="s">
        <v>83</v>
      </c>
      <c r="BK416" s="202">
        <f>ROUND(I416*H416,2)</f>
        <v>0</v>
      </c>
      <c r="BL416" s="23" t="s">
        <v>151</v>
      </c>
      <c r="BM416" s="23" t="s">
        <v>497</v>
      </c>
    </row>
    <row r="417" spans="2:65" s="10" customFormat="1" ht="29.85" customHeight="1">
      <c r="B417" s="175"/>
      <c r="C417" s="176"/>
      <c r="D417" s="177" t="s">
        <v>74</v>
      </c>
      <c r="E417" s="189" t="s">
        <v>189</v>
      </c>
      <c r="F417" s="189" t="s">
        <v>498</v>
      </c>
      <c r="G417" s="176"/>
      <c r="H417" s="176"/>
      <c r="I417" s="179"/>
      <c r="J417" s="190">
        <f>BK417</f>
        <v>0</v>
      </c>
      <c r="K417" s="176"/>
      <c r="L417" s="181"/>
      <c r="M417" s="182"/>
      <c r="N417" s="183"/>
      <c r="O417" s="183"/>
      <c r="P417" s="184">
        <f>SUM(P418:P625)</f>
        <v>0</v>
      </c>
      <c r="Q417" s="183"/>
      <c r="R417" s="184">
        <f>SUM(R418:R625)</f>
        <v>3.3259999999999996</v>
      </c>
      <c r="S417" s="183"/>
      <c r="T417" s="185">
        <f>SUM(T418:T625)</f>
        <v>7.7497300000000013</v>
      </c>
      <c r="AR417" s="186" t="s">
        <v>83</v>
      </c>
      <c r="AT417" s="187" t="s">
        <v>74</v>
      </c>
      <c r="AU417" s="187" t="s">
        <v>83</v>
      </c>
      <c r="AY417" s="186" t="s">
        <v>144</v>
      </c>
      <c r="BK417" s="188">
        <f>SUM(BK418:BK625)</f>
        <v>0</v>
      </c>
    </row>
    <row r="418" spans="2:65" s="1" customFormat="1" ht="25.5" customHeight="1">
      <c r="B418" s="40"/>
      <c r="C418" s="191" t="s">
        <v>499</v>
      </c>
      <c r="D418" s="191" t="s">
        <v>146</v>
      </c>
      <c r="E418" s="192" t="s">
        <v>500</v>
      </c>
      <c r="F418" s="193" t="s">
        <v>501</v>
      </c>
      <c r="G418" s="194" t="s">
        <v>163</v>
      </c>
      <c r="H418" s="195">
        <v>20</v>
      </c>
      <c r="I418" s="196"/>
      <c r="J418" s="197">
        <f>ROUND(I418*H418,2)</f>
        <v>0</v>
      </c>
      <c r="K418" s="193" t="s">
        <v>150</v>
      </c>
      <c r="L418" s="60"/>
      <c r="M418" s="198" t="s">
        <v>21</v>
      </c>
      <c r="N418" s="199" t="s">
        <v>46</v>
      </c>
      <c r="O418" s="41"/>
      <c r="P418" s="200">
        <f>O418*H418</f>
        <v>0</v>
      </c>
      <c r="Q418" s="200">
        <v>0.1295</v>
      </c>
      <c r="R418" s="200">
        <f>Q418*H418</f>
        <v>2.59</v>
      </c>
      <c r="S418" s="200">
        <v>0</v>
      </c>
      <c r="T418" s="201">
        <f>S418*H418</f>
        <v>0</v>
      </c>
      <c r="AR418" s="23" t="s">
        <v>151</v>
      </c>
      <c r="AT418" s="23" t="s">
        <v>146</v>
      </c>
      <c r="AU418" s="23" t="s">
        <v>85</v>
      </c>
      <c r="AY418" s="23" t="s">
        <v>144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23" t="s">
        <v>83</v>
      </c>
      <c r="BK418" s="202">
        <f>ROUND(I418*H418,2)</f>
        <v>0</v>
      </c>
      <c r="BL418" s="23" t="s">
        <v>151</v>
      </c>
      <c r="BM418" s="23" t="s">
        <v>502</v>
      </c>
    </row>
    <row r="419" spans="2:65" s="1" customFormat="1" ht="16.5" customHeight="1">
      <c r="B419" s="40"/>
      <c r="C419" s="225" t="s">
        <v>503</v>
      </c>
      <c r="D419" s="225" t="s">
        <v>215</v>
      </c>
      <c r="E419" s="226" t="s">
        <v>504</v>
      </c>
      <c r="F419" s="227" t="s">
        <v>505</v>
      </c>
      <c r="G419" s="228" t="s">
        <v>163</v>
      </c>
      <c r="H419" s="229">
        <v>20</v>
      </c>
      <c r="I419" s="230"/>
      <c r="J419" s="231">
        <f>ROUND(I419*H419,2)</f>
        <v>0</v>
      </c>
      <c r="K419" s="227" t="s">
        <v>150</v>
      </c>
      <c r="L419" s="232"/>
      <c r="M419" s="233" t="s">
        <v>21</v>
      </c>
      <c r="N419" s="234" t="s">
        <v>46</v>
      </c>
      <c r="O419" s="41"/>
      <c r="P419" s="200">
        <f>O419*H419</f>
        <v>0</v>
      </c>
      <c r="Q419" s="200">
        <v>3.5999999999999997E-2</v>
      </c>
      <c r="R419" s="200">
        <f>Q419*H419</f>
        <v>0.72</v>
      </c>
      <c r="S419" s="200">
        <v>0</v>
      </c>
      <c r="T419" s="201">
        <f>S419*H419</f>
        <v>0</v>
      </c>
      <c r="AR419" s="23" t="s">
        <v>184</v>
      </c>
      <c r="AT419" s="23" t="s">
        <v>215</v>
      </c>
      <c r="AU419" s="23" t="s">
        <v>85</v>
      </c>
      <c r="AY419" s="23" t="s">
        <v>144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23" t="s">
        <v>83</v>
      </c>
      <c r="BK419" s="202">
        <f>ROUND(I419*H419,2)</f>
        <v>0</v>
      </c>
      <c r="BL419" s="23" t="s">
        <v>151</v>
      </c>
      <c r="BM419" s="23" t="s">
        <v>506</v>
      </c>
    </row>
    <row r="420" spans="2:65" s="1" customFormat="1" ht="16.5" customHeight="1">
      <c r="B420" s="40"/>
      <c r="C420" s="191" t="s">
        <v>507</v>
      </c>
      <c r="D420" s="191" t="s">
        <v>146</v>
      </c>
      <c r="E420" s="192" t="s">
        <v>508</v>
      </c>
      <c r="F420" s="193" t="s">
        <v>509</v>
      </c>
      <c r="G420" s="194" t="s">
        <v>510</v>
      </c>
      <c r="H420" s="195">
        <v>1</v>
      </c>
      <c r="I420" s="196"/>
      <c r="J420" s="197">
        <f>ROUND(I420*H420,2)</f>
        <v>0</v>
      </c>
      <c r="K420" s="193" t="s">
        <v>21</v>
      </c>
      <c r="L420" s="60"/>
      <c r="M420" s="198" t="s">
        <v>21</v>
      </c>
      <c r="N420" s="199" t="s">
        <v>46</v>
      </c>
      <c r="O420" s="41"/>
      <c r="P420" s="200">
        <f>O420*H420</f>
        <v>0</v>
      </c>
      <c r="Q420" s="200">
        <v>0</v>
      </c>
      <c r="R420" s="200">
        <f>Q420*H420</f>
        <v>0</v>
      </c>
      <c r="S420" s="200">
        <v>0</v>
      </c>
      <c r="T420" s="201">
        <f>S420*H420</f>
        <v>0</v>
      </c>
      <c r="AR420" s="23" t="s">
        <v>151</v>
      </c>
      <c r="AT420" s="23" t="s">
        <v>146</v>
      </c>
      <c r="AU420" s="23" t="s">
        <v>85</v>
      </c>
      <c r="AY420" s="23" t="s">
        <v>144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23" t="s">
        <v>83</v>
      </c>
      <c r="BK420" s="202">
        <f>ROUND(I420*H420,2)</f>
        <v>0</v>
      </c>
      <c r="BL420" s="23" t="s">
        <v>151</v>
      </c>
      <c r="BM420" s="23" t="s">
        <v>511</v>
      </c>
    </row>
    <row r="421" spans="2:65" s="1" customFormat="1" ht="25.5" customHeight="1">
      <c r="B421" s="40"/>
      <c r="C421" s="191" t="s">
        <v>512</v>
      </c>
      <c r="D421" s="191" t="s">
        <v>146</v>
      </c>
      <c r="E421" s="192" t="s">
        <v>513</v>
      </c>
      <c r="F421" s="193" t="s">
        <v>514</v>
      </c>
      <c r="G421" s="194" t="s">
        <v>149</v>
      </c>
      <c r="H421" s="195">
        <v>737.14</v>
      </c>
      <c r="I421" s="196"/>
      <c r="J421" s="197">
        <f>ROUND(I421*H421,2)</f>
        <v>0</v>
      </c>
      <c r="K421" s="193" t="s">
        <v>150</v>
      </c>
      <c r="L421" s="60"/>
      <c r="M421" s="198" t="s">
        <v>21</v>
      </c>
      <c r="N421" s="199" t="s">
        <v>46</v>
      </c>
      <c r="O421" s="41"/>
      <c r="P421" s="200">
        <f>O421*H421</f>
        <v>0</v>
      </c>
      <c r="Q421" s="200">
        <v>0</v>
      </c>
      <c r="R421" s="200">
        <f>Q421*H421</f>
        <v>0</v>
      </c>
      <c r="S421" s="200">
        <v>0</v>
      </c>
      <c r="T421" s="201">
        <f>S421*H421</f>
        <v>0</v>
      </c>
      <c r="AR421" s="23" t="s">
        <v>151</v>
      </c>
      <c r="AT421" s="23" t="s">
        <v>146</v>
      </c>
      <c r="AU421" s="23" t="s">
        <v>85</v>
      </c>
      <c r="AY421" s="23" t="s">
        <v>144</v>
      </c>
      <c r="BE421" s="202">
        <f>IF(N421="základní",J421,0)</f>
        <v>0</v>
      </c>
      <c r="BF421" s="202">
        <f>IF(N421="snížená",J421,0)</f>
        <v>0</v>
      </c>
      <c r="BG421" s="202">
        <f>IF(N421="zákl. přenesená",J421,0)</f>
        <v>0</v>
      </c>
      <c r="BH421" s="202">
        <f>IF(N421="sníž. přenesená",J421,0)</f>
        <v>0</v>
      </c>
      <c r="BI421" s="202">
        <f>IF(N421="nulová",J421,0)</f>
        <v>0</v>
      </c>
      <c r="BJ421" s="23" t="s">
        <v>83</v>
      </c>
      <c r="BK421" s="202">
        <f>ROUND(I421*H421,2)</f>
        <v>0</v>
      </c>
      <c r="BL421" s="23" t="s">
        <v>151</v>
      </c>
      <c r="BM421" s="23" t="s">
        <v>515</v>
      </c>
    </row>
    <row r="422" spans="2:65" s="12" customFormat="1">
      <c r="B422" s="214"/>
      <c r="C422" s="215"/>
      <c r="D422" s="205" t="s">
        <v>153</v>
      </c>
      <c r="E422" s="216" t="s">
        <v>21</v>
      </c>
      <c r="F422" s="217" t="s">
        <v>516</v>
      </c>
      <c r="G422" s="215"/>
      <c r="H422" s="218">
        <v>241.4</v>
      </c>
      <c r="I422" s="219"/>
      <c r="J422" s="215"/>
      <c r="K422" s="215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153</v>
      </c>
      <c r="AU422" s="224" t="s">
        <v>85</v>
      </c>
      <c r="AV422" s="12" t="s">
        <v>85</v>
      </c>
      <c r="AW422" s="12" t="s">
        <v>38</v>
      </c>
      <c r="AX422" s="12" t="s">
        <v>75</v>
      </c>
      <c r="AY422" s="224" t="s">
        <v>144</v>
      </c>
    </row>
    <row r="423" spans="2:65" s="12" customFormat="1">
      <c r="B423" s="214"/>
      <c r="C423" s="215"/>
      <c r="D423" s="205" t="s">
        <v>153</v>
      </c>
      <c r="E423" s="216" t="s">
        <v>21</v>
      </c>
      <c r="F423" s="217" t="s">
        <v>516</v>
      </c>
      <c r="G423" s="215"/>
      <c r="H423" s="218">
        <v>241.4</v>
      </c>
      <c r="I423" s="219"/>
      <c r="J423" s="215"/>
      <c r="K423" s="215"/>
      <c r="L423" s="220"/>
      <c r="M423" s="221"/>
      <c r="N423" s="222"/>
      <c r="O423" s="222"/>
      <c r="P423" s="222"/>
      <c r="Q423" s="222"/>
      <c r="R423" s="222"/>
      <c r="S423" s="222"/>
      <c r="T423" s="223"/>
      <c r="AT423" s="224" t="s">
        <v>153</v>
      </c>
      <c r="AU423" s="224" t="s">
        <v>85</v>
      </c>
      <c r="AV423" s="12" t="s">
        <v>85</v>
      </c>
      <c r="AW423" s="12" t="s">
        <v>38</v>
      </c>
      <c r="AX423" s="12" t="s">
        <v>75</v>
      </c>
      <c r="AY423" s="224" t="s">
        <v>144</v>
      </c>
    </row>
    <row r="424" spans="2:65" s="12" customFormat="1">
      <c r="B424" s="214"/>
      <c r="C424" s="215"/>
      <c r="D424" s="205" t="s">
        <v>153</v>
      </c>
      <c r="E424" s="216" t="s">
        <v>21</v>
      </c>
      <c r="F424" s="217" t="s">
        <v>517</v>
      </c>
      <c r="G424" s="215"/>
      <c r="H424" s="218">
        <v>30</v>
      </c>
      <c r="I424" s="219"/>
      <c r="J424" s="215"/>
      <c r="K424" s="215"/>
      <c r="L424" s="220"/>
      <c r="M424" s="221"/>
      <c r="N424" s="222"/>
      <c r="O424" s="222"/>
      <c r="P424" s="222"/>
      <c r="Q424" s="222"/>
      <c r="R424" s="222"/>
      <c r="S424" s="222"/>
      <c r="T424" s="223"/>
      <c r="AT424" s="224" t="s">
        <v>153</v>
      </c>
      <c r="AU424" s="224" t="s">
        <v>85</v>
      </c>
      <c r="AV424" s="12" t="s">
        <v>85</v>
      </c>
      <c r="AW424" s="12" t="s">
        <v>38</v>
      </c>
      <c r="AX424" s="12" t="s">
        <v>75</v>
      </c>
      <c r="AY424" s="224" t="s">
        <v>144</v>
      </c>
    </row>
    <row r="425" spans="2:65" s="12" customFormat="1">
      <c r="B425" s="214"/>
      <c r="C425" s="215"/>
      <c r="D425" s="205" t="s">
        <v>153</v>
      </c>
      <c r="E425" s="216" t="s">
        <v>21</v>
      </c>
      <c r="F425" s="217" t="s">
        <v>518</v>
      </c>
      <c r="G425" s="215"/>
      <c r="H425" s="218">
        <v>87.33</v>
      </c>
      <c r="I425" s="219"/>
      <c r="J425" s="215"/>
      <c r="K425" s="215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153</v>
      </c>
      <c r="AU425" s="224" t="s">
        <v>85</v>
      </c>
      <c r="AV425" s="12" t="s">
        <v>85</v>
      </c>
      <c r="AW425" s="12" t="s">
        <v>38</v>
      </c>
      <c r="AX425" s="12" t="s">
        <v>75</v>
      </c>
      <c r="AY425" s="224" t="s">
        <v>144</v>
      </c>
    </row>
    <row r="426" spans="2:65" s="12" customFormat="1">
      <c r="B426" s="214"/>
      <c r="C426" s="215"/>
      <c r="D426" s="205" t="s">
        <v>153</v>
      </c>
      <c r="E426" s="216" t="s">
        <v>21</v>
      </c>
      <c r="F426" s="217" t="s">
        <v>519</v>
      </c>
      <c r="G426" s="215"/>
      <c r="H426" s="218">
        <v>30.08</v>
      </c>
      <c r="I426" s="219"/>
      <c r="J426" s="215"/>
      <c r="K426" s="215"/>
      <c r="L426" s="220"/>
      <c r="M426" s="221"/>
      <c r="N426" s="222"/>
      <c r="O426" s="222"/>
      <c r="P426" s="222"/>
      <c r="Q426" s="222"/>
      <c r="R426" s="222"/>
      <c r="S426" s="222"/>
      <c r="T426" s="223"/>
      <c r="AT426" s="224" t="s">
        <v>153</v>
      </c>
      <c r="AU426" s="224" t="s">
        <v>85</v>
      </c>
      <c r="AV426" s="12" t="s">
        <v>85</v>
      </c>
      <c r="AW426" s="12" t="s">
        <v>38</v>
      </c>
      <c r="AX426" s="12" t="s">
        <v>75</v>
      </c>
      <c r="AY426" s="224" t="s">
        <v>144</v>
      </c>
    </row>
    <row r="427" spans="2:65" s="12" customFormat="1">
      <c r="B427" s="214"/>
      <c r="C427" s="215"/>
      <c r="D427" s="205" t="s">
        <v>153</v>
      </c>
      <c r="E427" s="216" t="s">
        <v>21</v>
      </c>
      <c r="F427" s="217" t="s">
        <v>449</v>
      </c>
      <c r="G427" s="215"/>
      <c r="H427" s="218">
        <v>4</v>
      </c>
      <c r="I427" s="219"/>
      <c r="J427" s="215"/>
      <c r="K427" s="215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153</v>
      </c>
      <c r="AU427" s="224" t="s">
        <v>85</v>
      </c>
      <c r="AV427" s="12" t="s">
        <v>85</v>
      </c>
      <c r="AW427" s="12" t="s">
        <v>38</v>
      </c>
      <c r="AX427" s="12" t="s">
        <v>75</v>
      </c>
      <c r="AY427" s="224" t="s">
        <v>144</v>
      </c>
    </row>
    <row r="428" spans="2:65" s="12" customFormat="1">
      <c r="B428" s="214"/>
      <c r="C428" s="215"/>
      <c r="D428" s="205" t="s">
        <v>153</v>
      </c>
      <c r="E428" s="216" t="s">
        <v>21</v>
      </c>
      <c r="F428" s="217" t="s">
        <v>518</v>
      </c>
      <c r="G428" s="215"/>
      <c r="H428" s="218">
        <v>87.33</v>
      </c>
      <c r="I428" s="219"/>
      <c r="J428" s="215"/>
      <c r="K428" s="215"/>
      <c r="L428" s="220"/>
      <c r="M428" s="221"/>
      <c r="N428" s="222"/>
      <c r="O428" s="222"/>
      <c r="P428" s="222"/>
      <c r="Q428" s="222"/>
      <c r="R428" s="222"/>
      <c r="S428" s="222"/>
      <c r="T428" s="223"/>
      <c r="AT428" s="224" t="s">
        <v>153</v>
      </c>
      <c r="AU428" s="224" t="s">
        <v>85</v>
      </c>
      <c r="AV428" s="12" t="s">
        <v>85</v>
      </c>
      <c r="AW428" s="12" t="s">
        <v>38</v>
      </c>
      <c r="AX428" s="12" t="s">
        <v>75</v>
      </c>
      <c r="AY428" s="224" t="s">
        <v>144</v>
      </c>
    </row>
    <row r="429" spans="2:65" s="12" customFormat="1">
      <c r="B429" s="214"/>
      <c r="C429" s="215"/>
      <c r="D429" s="205" t="s">
        <v>153</v>
      </c>
      <c r="E429" s="216" t="s">
        <v>21</v>
      </c>
      <c r="F429" s="217" t="s">
        <v>520</v>
      </c>
      <c r="G429" s="215"/>
      <c r="H429" s="218">
        <v>15.6</v>
      </c>
      <c r="I429" s="219"/>
      <c r="J429" s="215"/>
      <c r="K429" s="215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153</v>
      </c>
      <c r="AU429" s="224" t="s">
        <v>85</v>
      </c>
      <c r="AV429" s="12" t="s">
        <v>85</v>
      </c>
      <c r="AW429" s="12" t="s">
        <v>38</v>
      </c>
      <c r="AX429" s="12" t="s">
        <v>75</v>
      </c>
      <c r="AY429" s="224" t="s">
        <v>144</v>
      </c>
    </row>
    <row r="430" spans="2:65" s="13" customFormat="1">
      <c r="B430" s="235"/>
      <c r="C430" s="236"/>
      <c r="D430" s="205" t="s">
        <v>153</v>
      </c>
      <c r="E430" s="237" t="s">
        <v>21</v>
      </c>
      <c r="F430" s="238" t="s">
        <v>232</v>
      </c>
      <c r="G430" s="236"/>
      <c r="H430" s="239">
        <v>737.14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AT430" s="245" t="s">
        <v>153</v>
      </c>
      <c r="AU430" s="245" t="s">
        <v>85</v>
      </c>
      <c r="AV430" s="13" t="s">
        <v>151</v>
      </c>
      <c r="AW430" s="13" t="s">
        <v>38</v>
      </c>
      <c r="AX430" s="13" t="s">
        <v>83</v>
      </c>
      <c r="AY430" s="245" t="s">
        <v>144</v>
      </c>
    </row>
    <row r="431" spans="2:65" s="1" customFormat="1" ht="25.5" customHeight="1">
      <c r="B431" s="40"/>
      <c r="C431" s="191" t="s">
        <v>521</v>
      </c>
      <c r="D431" s="191" t="s">
        <v>146</v>
      </c>
      <c r="E431" s="192" t="s">
        <v>522</v>
      </c>
      <c r="F431" s="193" t="s">
        <v>523</v>
      </c>
      <c r="G431" s="194" t="s">
        <v>149</v>
      </c>
      <c r="H431" s="195">
        <v>88456.8</v>
      </c>
      <c r="I431" s="196"/>
      <c r="J431" s="197">
        <f>ROUND(I431*H431,2)</f>
        <v>0</v>
      </c>
      <c r="K431" s="193" t="s">
        <v>150</v>
      </c>
      <c r="L431" s="60"/>
      <c r="M431" s="198" t="s">
        <v>21</v>
      </c>
      <c r="N431" s="199" t="s">
        <v>46</v>
      </c>
      <c r="O431" s="41"/>
      <c r="P431" s="200">
        <f>O431*H431</f>
        <v>0</v>
      </c>
      <c r="Q431" s="200">
        <v>0</v>
      </c>
      <c r="R431" s="200">
        <f>Q431*H431</f>
        <v>0</v>
      </c>
      <c r="S431" s="200">
        <v>0</v>
      </c>
      <c r="T431" s="201">
        <f>S431*H431</f>
        <v>0</v>
      </c>
      <c r="AR431" s="23" t="s">
        <v>151</v>
      </c>
      <c r="AT431" s="23" t="s">
        <v>146</v>
      </c>
      <c r="AU431" s="23" t="s">
        <v>85</v>
      </c>
      <c r="AY431" s="23" t="s">
        <v>144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23" t="s">
        <v>83</v>
      </c>
      <c r="BK431" s="202">
        <f>ROUND(I431*H431,2)</f>
        <v>0</v>
      </c>
      <c r="BL431" s="23" t="s">
        <v>151</v>
      </c>
      <c r="BM431" s="23" t="s">
        <v>524</v>
      </c>
    </row>
    <row r="432" spans="2:65" s="12" customFormat="1">
      <c r="B432" s="214"/>
      <c r="C432" s="215"/>
      <c r="D432" s="205" t="s">
        <v>153</v>
      </c>
      <c r="E432" s="215"/>
      <c r="F432" s="217" t="s">
        <v>525</v>
      </c>
      <c r="G432" s="215"/>
      <c r="H432" s="218">
        <v>88456.8</v>
      </c>
      <c r="I432" s="219"/>
      <c r="J432" s="215"/>
      <c r="K432" s="215"/>
      <c r="L432" s="220"/>
      <c r="M432" s="221"/>
      <c r="N432" s="222"/>
      <c r="O432" s="222"/>
      <c r="P432" s="222"/>
      <c r="Q432" s="222"/>
      <c r="R432" s="222"/>
      <c r="S432" s="222"/>
      <c r="T432" s="223"/>
      <c r="AT432" s="224" t="s">
        <v>153</v>
      </c>
      <c r="AU432" s="224" t="s">
        <v>85</v>
      </c>
      <c r="AV432" s="12" t="s">
        <v>85</v>
      </c>
      <c r="AW432" s="12" t="s">
        <v>6</v>
      </c>
      <c r="AX432" s="12" t="s">
        <v>83</v>
      </c>
      <c r="AY432" s="224" t="s">
        <v>144</v>
      </c>
    </row>
    <row r="433" spans="2:65" s="1" customFormat="1" ht="25.5" customHeight="1">
      <c r="B433" s="40"/>
      <c r="C433" s="191" t="s">
        <v>526</v>
      </c>
      <c r="D433" s="191" t="s">
        <v>146</v>
      </c>
      <c r="E433" s="192" t="s">
        <v>527</v>
      </c>
      <c r="F433" s="193" t="s">
        <v>528</v>
      </c>
      <c r="G433" s="194" t="s">
        <v>149</v>
      </c>
      <c r="H433" s="195">
        <v>737.14</v>
      </c>
      <c r="I433" s="196"/>
      <c r="J433" s="197">
        <f>ROUND(I433*H433,2)</f>
        <v>0</v>
      </c>
      <c r="K433" s="193" t="s">
        <v>150</v>
      </c>
      <c r="L433" s="60"/>
      <c r="M433" s="198" t="s">
        <v>21</v>
      </c>
      <c r="N433" s="199" t="s">
        <v>46</v>
      </c>
      <c r="O433" s="41"/>
      <c r="P433" s="200">
        <f>O433*H433</f>
        <v>0</v>
      </c>
      <c r="Q433" s="200">
        <v>0</v>
      </c>
      <c r="R433" s="200">
        <f>Q433*H433</f>
        <v>0</v>
      </c>
      <c r="S433" s="200">
        <v>0</v>
      </c>
      <c r="T433" s="201">
        <f>S433*H433</f>
        <v>0</v>
      </c>
      <c r="AR433" s="23" t="s">
        <v>151</v>
      </c>
      <c r="AT433" s="23" t="s">
        <v>146</v>
      </c>
      <c r="AU433" s="23" t="s">
        <v>85</v>
      </c>
      <c r="AY433" s="23" t="s">
        <v>144</v>
      </c>
      <c r="BE433" s="202">
        <f>IF(N433="základní",J433,0)</f>
        <v>0</v>
      </c>
      <c r="BF433" s="202">
        <f>IF(N433="snížená",J433,0)</f>
        <v>0</v>
      </c>
      <c r="BG433" s="202">
        <f>IF(N433="zákl. přenesená",J433,0)</f>
        <v>0</v>
      </c>
      <c r="BH433" s="202">
        <f>IF(N433="sníž. přenesená",J433,0)</f>
        <v>0</v>
      </c>
      <c r="BI433" s="202">
        <f>IF(N433="nulová",J433,0)</f>
        <v>0</v>
      </c>
      <c r="BJ433" s="23" t="s">
        <v>83</v>
      </c>
      <c r="BK433" s="202">
        <f>ROUND(I433*H433,2)</f>
        <v>0</v>
      </c>
      <c r="BL433" s="23" t="s">
        <v>151</v>
      </c>
      <c r="BM433" s="23" t="s">
        <v>529</v>
      </c>
    </row>
    <row r="434" spans="2:65" s="1" customFormat="1" ht="16.5" customHeight="1">
      <c r="B434" s="40"/>
      <c r="C434" s="191" t="s">
        <v>530</v>
      </c>
      <c r="D434" s="191" t="s">
        <v>146</v>
      </c>
      <c r="E434" s="192" t="s">
        <v>531</v>
      </c>
      <c r="F434" s="193" t="s">
        <v>532</v>
      </c>
      <c r="G434" s="194" t="s">
        <v>149</v>
      </c>
      <c r="H434" s="195">
        <v>737.14</v>
      </c>
      <c r="I434" s="196"/>
      <c r="J434" s="197">
        <f>ROUND(I434*H434,2)</f>
        <v>0</v>
      </c>
      <c r="K434" s="193" t="s">
        <v>150</v>
      </c>
      <c r="L434" s="60"/>
      <c r="M434" s="198" t="s">
        <v>21</v>
      </c>
      <c r="N434" s="199" t="s">
        <v>46</v>
      </c>
      <c r="O434" s="41"/>
      <c r="P434" s="200">
        <f>O434*H434</f>
        <v>0</v>
      </c>
      <c r="Q434" s="200">
        <v>0</v>
      </c>
      <c r="R434" s="200">
        <f>Q434*H434</f>
        <v>0</v>
      </c>
      <c r="S434" s="200">
        <v>0</v>
      </c>
      <c r="T434" s="201">
        <f>S434*H434</f>
        <v>0</v>
      </c>
      <c r="AR434" s="23" t="s">
        <v>151</v>
      </c>
      <c r="AT434" s="23" t="s">
        <v>146</v>
      </c>
      <c r="AU434" s="23" t="s">
        <v>85</v>
      </c>
      <c r="AY434" s="23" t="s">
        <v>144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23" t="s">
        <v>83</v>
      </c>
      <c r="BK434" s="202">
        <f>ROUND(I434*H434,2)</f>
        <v>0</v>
      </c>
      <c r="BL434" s="23" t="s">
        <v>151</v>
      </c>
      <c r="BM434" s="23" t="s">
        <v>533</v>
      </c>
    </row>
    <row r="435" spans="2:65" s="1" customFormat="1" ht="16.5" customHeight="1">
      <c r="B435" s="40"/>
      <c r="C435" s="191" t="s">
        <v>534</v>
      </c>
      <c r="D435" s="191" t="s">
        <v>146</v>
      </c>
      <c r="E435" s="192" t="s">
        <v>535</v>
      </c>
      <c r="F435" s="193" t="s">
        <v>536</v>
      </c>
      <c r="G435" s="194" t="s">
        <v>149</v>
      </c>
      <c r="H435" s="195">
        <v>88456.8</v>
      </c>
      <c r="I435" s="196"/>
      <c r="J435" s="197">
        <f>ROUND(I435*H435,2)</f>
        <v>0</v>
      </c>
      <c r="K435" s="193" t="s">
        <v>150</v>
      </c>
      <c r="L435" s="60"/>
      <c r="M435" s="198" t="s">
        <v>21</v>
      </c>
      <c r="N435" s="199" t="s">
        <v>46</v>
      </c>
      <c r="O435" s="41"/>
      <c r="P435" s="200">
        <f>O435*H435</f>
        <v>0</v>
      </c>
      <c r="Q435" s="200">
        <v>0</v>
      </c>
      <c r="R435" s="200">
        <f>Q435*H435</f>
        <v>0</v>
      </c>
      <c r="S435" s="200">
        <v>0</v>
      </c>
      <c r="T435" s="201">
        <f>S435*H435</f>
        <v>0</v>
      </c>
      <c r="AR435" s="23" t="s">
        <v>151</v>
      </c>
      <c r="AT435" s="23" t="s">
        <v>146</v>
      </c>
      <c r="AU435" s="23" t="s">
        <v>85</v>
      </c>
      <c r="AY435" s="23" t="s">
        <v>144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23" t="s">
        <v>83</v>
      </c>
      <c r="BK435" s="202">
        <f>ROUND(I435*H435,2)</f>
        <v>0</v>
      </c>
      <c r="BL435" s="23" t="s">
        <v>151</v>
      </c>
      <c r="BM435" s="23" t="s">
        <v>537</v>
      </c>
    </row>
    <row r="436" spans="2:65" s="12" customFormat="1">
      <c r="B436" s="214"/>
      <c r="C436" s="215"/>
      <c r="D436" s="205" t="s">
        <v>153</v>
      </c>
      <c r="E436" s="215"/>
      <c r="F436" s="217" t="s">
        <v>525</v>
      </c>
      <c r="G436" s="215"/>
      <c r="H436" s="218">
        <v>88456.8</v>
      </c>
      <c r="I436" s="219"/>
      <c r="J436" s="215"/>
      <c r="K436" s="215"/>
      <c r="L436" s="220"/>
      <c r="M436" s="221"/>
      <c r="N436" s="222"/>
      <c r="O436" s="222"/>
      <c r="P436" s="222"/>
      <c r="Q436" s="222"/>
      <c r="R436" s="222"/>
      <c r="S436" s="222"/>
      <c r="T436" s="223"/>
      <c r="AT436" s="224" t="s">
        <v>153</v>
      </c>
      <c r="AU436" s="224" t="s">
        <v>85</v>
      </c>
      <c r="AV436" s="12" t="s">
        <v>85</v>
      </c>
      <c r="AW436" s="12" t="s">
        <v>6</v>
      </c>
      <c r="AX436" s="12" t="s">
        <v>83</v>
      </c>
      <c r="AY436" s="224" t="s">
        <v>144</v>
      </c>
    </row>
    <row r="437" spans="2:65" s="1" customFormat="1" ht="16.5" customHeight="1">
      <c r="B437" s="40"/>
      <c r="C437" s="191" t="s">
        <v>538</v>
      </c>
      <c r="D437" s="191" t="s">
        <v>146</v>
      </c>
      <c r="E437" s="192" t="s">
        <v>539</v>
      </c>
      <c r="F437" s="193" t="s">
        <v>540</v>
      </c>
      <c r="G437" s="194" t="s">
        <v>149</v>
      </c>
      <c r="H437" s="195">
        <v>737.14</v>
      </c>
      <c r="I437" s="196"/>
      <c r="J437" s="197">
        <f>ROUND(I437*H437,2)</f>
        <v>0</v>
      </c>
      <c r="K437" s="193" t="s">
        <v>150</v>
      </c>
      <c r="L437" s="60"/>
      <c r="M437" s="198" t="s">
        <v>21</v>
      </c>
      <c r="N437" s="199" t="s">
        <v>46</v>
      </c>
      <c r="O437" s="41"/>
      <c r="P437" s="200">
        <f>O437*H437</f>
        <v>0</v>
      </c>
      <c r="Q437" s="200">
        <v>0</v>
      </c>
      <c r="R437" s="200">
        <f>Q437*H437</f>
        <v>0</v>
      </c>
      <c r="S437" s="200">
        <v>0</v>
      </c>
      <c r="T437" s="201">
        <f>S437*H437</f>
        <v>0</v>
      </c>
      <c r="AR437" s="23" t="s">
        <v>151</v>
      </c>
      <c r="AT437" s="23" t="s">
        <v>146</v>
      </c>
      <c r="AU437" s="23" t="s">
        <v>85</v>
      </c>
      <c r="AY437" s="23" t="s">
        <v>144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23" t="s">
        <v>83</v>
      </c>
      <c r="BK437" s="202">
        <f>ROUND(I437*H437,2)</f>
        <v>0</v>
      </c>
      <c r="BL437" s="23" t="s">
        <v>151</v>
      </c>
      <c r="BM437" s="23" t="s">
        <v>541</v>
      </c>
    </row>
    <row r="438" spans="2:65" s="1" customFormat="1" ht="25.5" customHeight="1">
      <c r="B438" s="40"/>
      <c r="C438" s="191" t="s">
        <v>542</v>
      </c>
      <c r="D438" s="191" t="s">
        <v>146</v>
      </c>
      <c r="E438" s="192" t="s">
        <v>543</v>
      </c>
      <c r="F438" s="193" t="s">
        <v>544</v>
      </c>
      <c r="G438" s="194" t="s">
        <v>149</v>
      </c>
      <c r="H438" s="195">
        <v>400</v>
      </c>
      <c r="I438" s="196"/>
      <c r="J438" s="197">
        <f>ROUND(I438*H438,2)</f>
        <v>0</v>
      </c>
      <c r="K438" s="193" t="s">
        <v>150</v>
      </c>
      <c r="L438" s="60"/>
      <c r="M438" s="198" t="s">
        <v>21</v>
      </c>
      <c r="N438" s="199" t="s">
        <v>46</v>
      </c>
      <c r="O438" s="41"/>
      <c r="P438" s="200">
        <f>O438*H438</f>
        <v>0</v>
      </c>
      <c r="Q438" s="200">
        <v>4.0000000000000003E-5</v>
      </c>
      <c r="R438" s="200">
        <f>Q438*H438</f>
        <v>1.6E-2</v>
      </c>
      <c r="S438" s="200">
        <v>0</v>
      </c>
      <c r="T438" s="201">
        <f>S438*H438</f>
        <v>0</v>
      </c>
      <c r="AR438" s="23" t="s">
        <v>151</v>
      </c>
      <c r="AT438" s="23" t="s">
        <v>146</v>
      </c>
      <c r="AU438" s="23" t="s">
        <v>85</v>
      </c>
      <c r="AY438" s="23" t="s">
        <v>144</v>
      </c>
      <c r="BE438" s="202">
        <f>IF(N438="základní",J438,0)</f>
        <v>0</v>
      </c>
      <c r="BF438" s="202">
        <f>IF(N438="snížená",J438,0)</f>
        <v>0</v>
      </c>
      <c r="BG438" s="202">
        <f>IF(N438="zákl. přenesená",J438,0)</f>
        <v>0</v>
      </c>
      <c r="BH438" s="202">
        <f>IF(N438="sníž. přenesená",J438,0)</f>
        <v>0</v>
      </c>
      <c r="BI438" s="202">
        <f>IF(N438="nulová",J438,0)</f>
        <v>0</v>
      </c>
      <c r="BJ438" s="23" t="s">
        <v>83</v>
      </c>
      <c r="BK438" s="202">
        <f>ROUND(I438*H438,2)</f>
        <v>0</v>
      </c>
      <c r="BL438" s="23" t="s">
        <v>151</v>
      </c>
      <c r="BM438" s="23" t="s">
        <v>545</v>
      </c>
    </row>
    <row r="439" spans="2:65" s="1" customFormat="1" ht="38.25" customHeight="1">
      <c r="B439" s="40"/>
      <c r="C439" s="191" t="s">
        <v>546</v>
      </c>
      <c r="D439" s="191" t="s">
        <v>146</v>
      </c>
      <c r="E439" s="192" t="s">
        <v>547</v>
      </c>
      <c r="F439" s="193" t="s">
        <v>548</v>
      </c>
      <c r="G439" s="194" t="s">
        <v>149</v>
      </c>
      <c r="H439" s="195">
        <v>11.34</v>
      </c>
      <c r="I439" s="196"/>
      <c r="J439" s="197">
        <f>ROUND(I439*H439,2)</f>
        <v>0</v>
      </c>
      <c r="K439" s="193" t="s">
        <v>150</v>
      </c>
      <c r="L439" s="60"/>
      <c r="M439" s="198" t="s">
        <v>21</v>
      </c>
      <c r="N439" s="199" t="s">
        <v>46</v>
      </c>
      <c r="O439" s="41"/>
      <c r="P439" s="200">
        <f>O439*H439</f>
        <v>0</v>
      </c>
      <c r="Q439" s="200">
        <v>0</v>
      </c>
      <c r="R439" s="200">
        <f>Q439*H439</f>
        <v>0</v>
      </c>
      <c r="S439" s="200">
        <v>1.2999999999999999E-2</v>
      </c>
      <c r="T439" s="201">
        <f>S439*H439</f>
        <v>0.14742</v>
      </c>
      <c r="AR439" s="23" t="s">
        <v>151</v>
      </c>
      <c r="AT439" s="23" t="s">
        <v>146</v>
      </c>
      <c r="AU439" s="23" t="s">
        <v>85</v>
      </c>
      <c r="AY439" s="23" t="s">
        <v>144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23" t="s">
        <v>83</v>
      </c>
      <c r="BK439" s="202">
        <f>ROUND(I439*H439,2)</f>
        <v>0</v>
      </c>
      <c r="BL439" s="23" t="s">
        <v>151</v>
      </c>
      <c r="BM439" s="23" t="s">
        <v>549</v>
      </c>
    </row>
    <row r="440" spans="2:65" s="11" customFormat="1">
      <c r="B440" s="203"/>
      <c r="C440" s="204"/>
      <c r="D440" s="205" t="s">
        <v>153</v>
      </c>
      <c r="E440" s="206" t="s">
        <v>21</v>
      </c>
      <c r="F440" s="207" t="s">
        <v>225</v>
      </c>
      <c r="G440" s="204"/>
      <c r="H440" s="206" t="s">
        <v>21</v>
      </c>
      <c r="I440" s="208"/>
      <c r="J440" s="204"/>
      <c r="K440" s="204"/>
      <c r="L440" s="209"/>
      <c r="M440" s="210"/>
      <c r="N440" s="211"/>
      <c r="O440" s="211"/>
      <c r="P440" s="211"/>
      <c r="Q440" s="211"/>
      <c r="R440" s="211"/>
      <c r="S440" s="211"/>
      <c r="T440" s="212"/>
      <c r="AT440" s="213" t="s">
        <v>153</v>
      </c>
      <c r="AU440" s="213" t="s">
        <v>85</v>
      </c>
      <c r="AV440" s="11" t="s">
        <v>83</v>
      </c>
      <c r="AW440" s="11" t="s">
        <v>38</v>
      </c>
      <c r="AX440" s="11" t="s">
        <v>75</v>
      </c>
      <c r="AY440" s="213" t="s">
        <v>144</v>
      </c>
    </row>
    <row r="441" spans="2:65" s="12" customFormat="1">
      <c r="B441" s="214"/>
      <c r="C441" s="215"/>
      <c r="D441" s="205" t="s">
        <v>153</v>
      </c>
      <c r="E441" s="216" t="s">
        <v>21</v>
      </c>
      <c r="F441" s="217" t="s">
        <v>286</v>
      </c>
      <c r="G441" s="215"/>
      <c r="H441" s="218">
        <v>0.54</v>
      </c>
      <c r="I441" s="219"/>
      <c r="J441" s="215"/>
      <c r="K441" s="215"/>
      <c r="L441" s="220"/>
      <c r="M441" s="221"/>
      <c r="N441" s="222"/>
      <c r="O441" s="222"/>
      <c r="P441" s="222"/>
      <c r="Q441" s="222"/>
      <c r="R441" s="222"/>
      <c r="S441" s="222"/>
      <c r="T441" s="223"/>
      <c r="AT441" s="224" t="s">
        <v>153</v>
      </c>
      <c r="AU441" s="224" t="s">
        <v>85</v>
      </c>
      <c r="AV441" s="12" t="s">
        <v>85</v>
      </c>
      <c r="AW441" s="12" t="s">
        <v>38</v>
      </c>
      <c r="AX441" s="12" t="s">
        <v>75</v>
      </c>
      <c r="AY441" s="224" t="s">
        <v>144</v>
      </c>
    </row>
    <row r="442" spans="2:65" s="12" customFormat="1">
      <c r="B442" s="214"/>
      <c r="C442" s="215"/>
      <c r="D442" s="205" t="s">
        <v>153</v>
      </c>
      <c r="E442" s="216" t="s">
        <v>21</v>
      </c>
      <c r="F442" s="217" t="s">
        <v>287</v>
      </c>
      <c r="G442" s="215"/>
      <c r="H442" s="218">
        <v>1.1399999999999999</v>
      </c>
      <c r="I442" s="219"/>
      <c r="J442" s="215"/>
      <c r="K442" s="215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153</v>
      </c>
      <c r="AU442" s="224" t="s">
        <v>85</v>
      </c>
      <c r="AV442" s="12" t="s">
        <v>85</v>
      </c>
      <c r="AW442" s="12" t="s">
        <v>38</v>
      </c>
      <c r="AX442" s="12" t="s">
        <v>75</v>
      </c>
      <c r="AY442" s="224" t="s">
        <v>144</v>
      </c>
    </row>
    <row r="443" spans="2:65" s="12" customFormat="1">
      <c r="B443" s="214"/>
      <c r="C443" s="215"/>
      <c r="D443" s="205" t="s">
        <v>153</v>
      </c>
      <c r="E443" s="216" t="s">
        <v>21</v>
      </c>
      <c r="F443" s="217" t="s">
        <v>288</v>
      </c>
      <c r="G443" s="215"/>
      <c r="H443" s="218">
        <v>1.71</v>
      </c>
      <c r="I443" s="219"/>
      <c r="J443" s="215"/>
      <c r="K443" s="215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153</v>
      </c>
      <c r="AU443" s="224" t="s">
        <v>85</v>
      </c>
      <c r="AV443" s="12" t="s">
        <v>85</v>
      </c>
      <c r="AW443" s="12" t="s">
        <v>38</v>
      </c>
      <c r="AX443" s="12" t="s">
        <v>75</v>
      </c>
      <c r="AY443" s="224" t="s">
        <v>144</v>
      </c>
    </row>
    <row r="444" spans="2:65" s="12" customFormat="1">
      <c r="B444" s="214"/>
      <c r="C444" s="215"/>
      <c r="D444" s="205" t="s">
        <v>153</v>
      </c>
      <c r="E444" s="216" t="s">
        <v>21</v>
      </c>
      <c r="F444" s="217" t="s">
        <v>289</v>
      </c>
      <c r="G444" s="215"/>
      <c r="H444" s="218">
        <v>1.68</v>
      </c>
      <c r="I444" s="219"/>
      <c r="J444" s="215"/>
      <c r="K444" s="215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153</v>
      </c>
      <c r="AU444" s="224" t="s">
        <v>85</v>
      </c>
      <c r="AV444" s="12" t="s">
        <v>85</v>
      </c>
      <c r="AW444" s="12" t="s">
        <v>38</v>
      </c>
      <c r="AX444" s="12" t="s">
        <v>75</v>
      </c>
      <c r="AY444" s="224" t="s">
        <v>144</v>
      </c>
    </row>
    <row r="445" spans="2:65" s="12" customFormat="1">
      <c r="B445" s="214"/>
      <c r="C445" s="215"/>
      <c r="D445" s="205" t="s">
        <v>153</v>
      </c>
      <c r="E445" s="216" t="s">
        <v>21</v>
      </c>
      <c r="F445" s="217" t="s">
        <v>287</v>
      </c>
      <c r="G445" s="215"/>
      <c r="H445" s="218">
        <v>1.1399999999999999</v>
      </c>
      <c r="I445" s="219"/>
      <c r="J445" s="215"/>
      <c r="K445" s="215"/>
      <c r="L445" s="220"/>
      <c r="M445" s="221"/>
      <c r="N445" s="222"/>
      <c r="O445" s="222"/>
      <c r="P445" s="222"/>
      <c r="Q445" s="222"/>
      <c r="R445" s="222"/>
      <c r="S445" s="222"/>
      <c r="T445" s="223"/>
      <c r="AT445" s="224" t="s">
        <v>153</v>
      </c>
      <c r="AU445" s="224" t="s">
        <v>85</v>
      </c>
      <c r="AV445" s="12" t="s">
        <v>85</v>
      </c>
      <c r="AW445" s="12" t="s">
        <v>38</v>
      </c>
      <c r="AX445" s="12" t="s">
        <v>75</v>
      </c>
      <c r="AY445" s="224" t="s">
        <v>144</v>
      </c>
    </row>
    <row r="446" spans="2:65" s="11" customFormat="1">
      <c r="B446" s="203"/>
      <c r="C446" s="204"/>
      <c r="D446" s="205" t="s">
        <v>153</v>
      </c>
      <c r="E446" s="206" t="s">
        <v>21</v>
      </c>
      <c r="F446" s="207" t="s">
        <v>230</v>
      </c>
      <c r="G446" s="204"/>
      <c r="H446" s="206" t="s">
        <v>21</v>
      </c>
      <c r="I446" s="208"/>
      <c r="J446" s="204"/>
      <c r="K446" s="204"/>
      <c r="L446" s="209"/>
      <c r="M446" s="210"/>
      <c r="N446" s="211"/>
      <c r="O446" s="211"/>
      <c r="P446" s="211"/>
      <c r="Q446" s="211"/>
      <c r="R446" s="211"/>
      <c r="S446" s="211"/>
      <c r="T446" s="212"/>
      <c r="AT446" s="213" t="s">
        <v>153</v>
      </c>
      <c r="AU446" s="213" t="s">
        <v>85</v>
      </c>
      <c r="AV446" s="11" t="s">
        <v>83</v>
      </c>
      <c r="AW446" s="11" t="s">
        <v>38</v>
      </c>
      <c r="AX446" s="11" t="s">
        <v>75</v>
      </c>
      <c r="AY446" s="213" t="s">
        <v>144</v>
      </c>
    </row>
    <row r="447" spans="2:65" s="12" customFormat="1">
      <c r="B447" s="214"/>
      <c r="C447" s="215"/>
      <c r="D447" s="205" t="s">
        <v>153</v>
      </c>
      <c r="E447" s="216" t="s">
        <v>21</v>
      </c>
      <c r="F447" s="217" t="s">
        <v>287</v>
      </c>
      <c r="G447" s="215"/>
      <c r="H447" s="218">
        <v>1.1399999999999999</v>
      </c>
      <c r="I447" s="219"/>
      <c r="J447" s="215"/>
      <c r="K447" s="215"/>
      <c r="L447" s="220"/>
      <c r="M447" s="221"/>
      <c r="N447" s="222"/>
      <c r="O447" s="222"/>
      <c r="P447" s="222"/>
      <c r="Q447" s="222"/>
      <c r="R447" s="222"/>
      <c r="S447" s="222"/>
      <c r="T447" s="223"/>
      <c r="AT447" s="224" t="s">
        <v>153</v>
      </c>
      <c r="AU447" s="224" t="s">
        <v>85</v>
      </c>
      <c r="AV447" s="12" t="s">
        <v>85</v>
      </c>
      <c r="AW447" s="12" t="s">
        <v>38</v>
      </c>
      <c r="AX447" s="12" t="s">
        <v>75</v>
      </c>
      <c r="AY447" s="224" t="s">
        <v>144</v>
      </c>
    </row>
    <row r="448" spans="2:65" s="12" customFormat="1">
      <c r="B448" s="214"/>
      <c r="C448" s="215"/>
      <c r="D448" s="205" t="s">
        <v>153</v>
      </c>
      <c r="E448" s="216" t="s">
        <v>21</v>
      </c>
      <c r="F448" s="217" t="s">
        <v>287</v>
      </c>
      <c r="G448" s="215"/>
      <c r="H448" s="218">
        <v>1.1399999999999999</v>
      </c>
      <c r="I448" s="219"/>
      <c r="J448" s="215"/>
      <c r="K448" s="215"/>
      <c r="L448" s="220"/>
      <c r="M448" s="221"/>
      <c r="N448" s="222"/>
      <c r="O448" s="222"/>
      <c r="P448" s="222"/>
      <c r="Q448" s="222"/>
      <c r="R448" s="222"/>
      <c r="S448" s="222"/>
      <c r="T448" s="223"/>
      <c r="AT448" s="224" t="s">
        <v>153</v>
      </c>
      <c r="AU448" s="224" t="s">
        <v>85</v>
      </c>
      <c r="AV448" s="12" t="s">
        <v>85</v>
      </c>
      <c r="AW448" s="12" t="s">
        <v>38</v>
      </c>
      <c r="AX448" s="12" t="s">
        <v>75</v>
      </c>
      <c r="AY448" s="224" t="s">
        <v>144</v>
      </c>
    </row>
    <row r="449" spans="2:65" s="12" customFormat="1">
      <c r="B449" s="214"/>
      <c r="C449" s="215"/>
      <c r="D449" s="205" t="s">
        <v>153</v>
      </c>
      <c r="E449" s="216" t="s">
        <v>21</v>
      </c>
      <c r="F449" s="217" t="s">
        <v>290</v>
      </c>
      <c r="G449" s="215"/>
      <c r="H449" s="218">
        <v>1.425</v>
      </c>
      <c r="I449" s="219"/>
      <c r="J449" s="215"/>
      <c r="K449" s="215"/>
      <c r="L449" s="220"/>
      <c r="M449" s="221"/>
      <c r="N449" s="222"/>
      <c r="O449" s="222"/>
      <c r="P449" s="222"/>
      <c r="Q449" s="222"/>
      <c r="R449" s="222"/>
      <c r="S449" s="222"/>
      <c r="T449" s="223"/>
      <c r="AT449" s="224" t="s">
        <v>153</v>
      </c>
      <c r="AU449" s="224" t="s">
        <v>85</v>
      </c>
      <c r="AV449" s="12" t="s">
        <v>85</v>
      </c>
      <c r="AW449" s="12" t="s">
        <v>38</v>
      </c>
      <c r="AX449" s="12" t="s">
        <v>75</v>
      </c>
      <c r="AY449" s="224" t="s">
        <v>144</v>
      </c>
    </row>
    <row r="450" spans="2:65" s="12" customFormat="1">
      <c r="B450" s="214"/>
      <c r="C450" s="215"/>
      <c r="D450" s="205" t="s">
        <v>153</v>
      </c>
      <c r="E450" s="216" t="s">
        <v>21</v>
      </c>
      <c r="F450" s="217" t="s">
        <v>290</v>
      </c>
      <c r="G450" s="215"/>
      <c r="H450" s="218">
        <v>1.425</v>
      </c>
      <c r="I450" s="219"/>
      <c r="J450" s="215"/>
      <c r="K450" s="215"/>
      <c r="L450" s="220"/>
      <c r="M450" s="221"/>
      <c r="N450" s="222"/>
      <c r="O450" s="222"/>
      <c r="P450" s="222"/>
      <c r="Q450" s="222"/>
      <c r="R450" s="222"/>
      <c r="S450" s="222"/>
      <c r="T450" s="223"/>
      <c r="AT450" s="224" t="s">
        <v>153</v>
      </c>
      <c r="AU450" s="224" t="s">
        <v>85</v>
      </c>
      <c r="AV450" s="12" t="s">
        <v>85</v>
      </c>
      <c r="AW450" s="12" t="s">
        <v>38</v>
      </c>
      <c r="AX450" s="12" t="s">
        <v>75</v>
      </c>
      <c r="AY450" s="224" t="s">
        <v>144</v>
      </c>
    </row>
    <row r="451" spans="2:65" s="13" customFormat="1">
      <c r="B451" s="235"/>
      <c r="C451" s="236"/>
      <c r="D451" s="205" t="s">
        <v>153</v>
      </c>
      <c r="E451" s="237" t="s">
        <v>21</v>
      </c>
      <c r="F451" s="238" t="s">
        <v>232</v>
      </c>
      <c r="G451" s="236"/>
      <c r="H451" s="239">
        <v>11.34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AT451" s="245" t="s">
        <v>153</v>
      </c>
      <c r="AU451" s="245" t="s">
        <v>85</v>
      </c>
      <c r="AV451" s="13" t="s">
        <v>151</v>
      </c>
      <c r="AW451" s="13" t="s">
        <v>38</v>
      </c>
      <c r="AX451" s="13" t="s">
        <v>83</v>
      </c>
      <c r="AY451" s="245" t="s">
        <v>144</v>
      </c>
    </row>
    <row r="452" spans="2:65" s="1" customFormat="1" ht="16.5" customHeight="1">
      <c r="B452" s="40"/>
      <c r="C452" s="191" t="s">
        <v>550</v>
      </c>
      <c r="D452" s="191" t="s">
        <v>146</v>
      </c>
      <c r="E452" s="192" t="s">
        <v>551</v>
      </c>
      <c r="F452" s="193" t="s">
        <v>552</v>
      </c>
      <c r="G452" s="194" t="s">
        <v>474</v>
      </c>
      <c r="H452" s="195">
        <v>207</v>
      </c>
      <c r="I452" s="196"/>
      <c r="J452" s="197">
        <f>ROUND(I452*H452,2)</f>
        <v>0</v>
      </c>
      <c r="K452" s="193" t="s">
        <v>21</v>
      </c>
      <c r="L452" s="60"/>
      <c r="M452" s="198" t="s">
        <v>21</v>
      </c>
      <c r="N452" s="199" t="s">
        <v>46</v>
      </c>
      <c r="O452" s="41"/>
      <c r="P452" s="200">
        <f>O452*H452</f>
        <v>0</v>
      </c>
      <c r="Q452" s="200">
        <v>0</v>
      </c>
      <c r="R452" s="200">
        <f>Q452*H452</f>
        <v>0</v>
      </c>
      <c r="S452" s="200">
        <v>1E-3</v>
      </c>
      <c r="T452" s="201">
        <f>S452*H452</f>
        <v>0.20700000000000002</v>
      </c>
      <c r="AR452" s="23" t="s">
        <v>151</v>
      </c>
      <c r="AT452" s="23" t="s">
        <v>146</v>
      </c>
      <c r="AU452" s="23" t="s">
        <v>85</v>
      </c>
      <c r="AY452" s="23" t="s">
        <v>144</v>
      </c>
      <c r="BE452" s="202">
        <f>IF(N452="základní",J452,0)</f>
        <v>0</v>
      </c>
      <c r="BF452" s="202">
        <f>IF(N452="snížená",J452,0)</f>
        <v>0</v>
      </c>
      <c r="BG452" s="202">
        <f>IF(N452="zákl. přenesená",J452,0)</f>
        <v>0</v>
      </c>
      <c r="BH452" s="202">
        <f>IF(N452="sníž. přenesená",J452,0)</f>
        <v>0</v>
      </c>
      <c r="BI452" s="202">
        <f>IF(N452="nulová",J452,0)</f>
        <v>0</v>
      </c>
      <c r="BJ452" s="23" t="s">
        <v>83</v>
      </c>
      <c r="BK452" s="202">
        <f>ROUND(I452*H452,2)</f>
        <v>0</v>
      </c>
      <c r="BL452" s="23" t="s">
        <v>151</v>
      </c>
      <c r="BM452" s="23" t="s">
        <v>553</v>
      </c>
    </row>
    <row r="453" spans="2:65" s="12" customFormat="1">
      <c r="B453" s="214"/>
      <c r="C453" s="215"/>
      <c r="D453" s="205" t="s">
        <v>153</v>
      </c>
      <c r="E453" s="216" t="s">
        <v>21</v>
      </c>
      <c r="F453" s="217" t="s">
        <v>476</v>
      </c>
      <c r="G453" s="215"/>
      <c r="H453" s="218">
        <v>98</v>
      </c>
      <c r="I453" s="219"/>
      <c r="J453" s="215"/>
      <c r="K453" s="215"/>
      <c r="L453" s="220"/>
      <c r="M453" s="221"/>
      <c r="N453" s="222"/>
      <c r="O453" s="222"/>
      <c r="P453" s="222"/>
      <c r="Q453" s="222"/>
      <c r="R453" s="222"/>
      <c r="S453" s="222"/>
      <c r="T453" s="223"/>
      <c r="AT453" s="224" t="s">
        <v>153</v>
      </c>
      <c r="AU453" s="224" t="s">
        <v>85</v>
      </c>
      <c r="AV453" s="12" t="s">
        <v>85</v>
      </c>
      <c r="AW453" s="12" t="s">
        <v>38</v>
      </c>
      <c r="AX453" s="12" t="s">
        <v>75</v>
      </c>
      <c r="AY453" s="224" t="s">
        <v>144</v>
      </c>
    </row>
    <row r="454" spans="2:65" s="12" customFormat="1">
      <c r="B454" s="214"/>
      <c r="C454" s="215"/>
      <c r="D454" s="205" t="s">
        <v>153</v>
      </c>
      <c r="E454" s="216" t="s">
        <v>21</v>
      </c>
      <c r="F454" s="217" t="s">
        <v>477</v>
      </c>
      <c r="G454" s="215"/>
      <c r="H454" s="218">
        <v>72</v>
      </c>
      <c r="I454" s="219"/>
      <c r="J454" s="215"/>
      <c r="K454" s="215"/>
      <c r="L454" s="220"/>
      <c r="M454" s="221"/>
      <c r="N454" s="222"/>
      <c r="O454" s="222"/>
      <c r="P454" s="222"/>
      <c r="Q454" s="222"/>
      <c r="R454" s="222"/>
      <c r="S454" s="222"/>
      <c r="T454" s="223"/>
      <c r="AT454" s="224" t="s">
        <v>153</v>
      </c>
      <c r="AU454" s="224" t="s">
        <v>85</v>
      </c>
      <c r="AV454" s="12" t="s">
        <v>85</v>
      </c>
      <c r="AW454" s="12" t="s">
        <v>38</v>
      </c>
      <c r="AX454" s="12" t="s">
        <v>75</v>
      </c>
      <c r="AY454" s="224" t="s">
        <v>144</v>
      </c>
    </row>
    <row r="455" spans="2:65" s="12" customFormat="1">
      <c r="B455" s="214"/>
      <c r="C455" s="215"/>
      <c r="D455" s="205" t="s">
        <v>153</v>
      </c>
      <c r="E455" s="216" t="s">
        <v>21</v>
      </c>
      <c r="F455" s="217" t="s">
        <v>478</v>
      </c>
      <c r="G455" s="215"/>
      <c r="H455" s="218">
        <v>37</v>
      </c>
      <c r="I455" s="219"/>
      <c r="J455" s="215"/>
      <c r="K455" s="215"/>
      <c r="L455" s="220"/>
      <c r="M455" s="221"/>
      <c r="N455" s="222"/>
      <c r="O455" s="222"/>
      <c r="P455" s="222"/>
      <c r="Q455" s="222"/>
      <c r="R455" s="222"/>
      <c r="S455" s="222"/>
      <c r="T455" s="223"/>
      <c r="AT455" s="224" t="s">
        <v>153</v>
      </c>
      <c r="AU455" s="224" t="s">
        <v>85</v>
      </c>
      <c r="AV455" s="12" t="s">
        <v>85</v>
      </c>
      <c r="AW455" s="12" t="s">
        <v>38</v>
      </c>
      <c r="AX455" s="12" t="s">
        <v>75</v>
      </c>
      <c r="AY455" s="224" t="s">
        <v>144</v>
      </c>
    </row>
    <row r="456" spans="2:65" s="13" customFormat="1">
      <c r="B456" s="235"/>
      <c r="C456" s="236"/>
      <c r="D456" s="205" t="s">
        <v>153</v>
      </c>
      <c r="E456" s="237" t="s">
        <v>21</v>
      </c>
      <c r="F456" s="238" t="s">
        <v>232</v>
      </c>
      <c r="G456" s="236"/>
      <c r="H456" s="239">
        <v>207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AT456" s="245" t="s">
        <v>153</v>
      </c>
      <c r="AU456" s="245" t="s">
        <v>85</v>
      </c>
      <c r="AV456" s="13" t="s">
        <v>151</v>
      </c>
      <c r="AW456" s="13" t="s">
        <v>38</v>
      </c>
      <c r="AX456" s="13" t="s">
        <v>83</v>
      </c>
      <c r="AY456" s="245" t="s">
        <v>144</v>
      </c>
    </row>
    <row r="457" spans="2:65" s="1" customFormat="1" ht="16.5" customHeight="1">
      <c r="B457" s="40"/>
      <c r="C457" s="191" t="s">
        <v>554</v>
      </c>
      <c r="D457" s="191" t="s">
        <v>146</v>
      </c>
      <c r="E457" s="192" t="s">
        <v>555</v>
      </c>
      <c r="F457" s="193" t="s">
        <v>556</v>
      </c>
      <c r="G457" s="194" t="s">
        <v>149</v>
      </c>
      <c r="H457" s="195">
        <v>14.09</v>
      </c>
      <c r="I457" s="196"/>
      <c r="J457" s="197">
        <f>ROUND(I457*H457,2)</f>
        <v>0</v>
      </c>
      <c r="K457" s="193" t="s">
        <v>21</v>
      </c>
      <c r="L457" s="60"/>
      <c r="M457" s="198" t="s">
        <v>21</v>
      </c>
      <c r="N457" s="199" t="s">
        <v>46</v>
      </c>
      <c r="O457" s="41"/>
      <c r="P457" s="200">
        <f>O457*H457</f>
        <v>0</v>
      </c>
      <c r="Q457" s="200">
        <v>0</v>
      </c>
      <c r="R457" s="200">
        <f>Q457*H457</f>
        <v>0</v>
      </c>
      <c r="S457" s="200">
        <v>0</v>
      </c>
      <c r="T457" s="201">
        <f>S457*H457</f>
        <v>0</v>
      </c>
      <c r="AR457" s="23" t="s">
        <v>151</v>
      </c>
      <c r="AT457" s="23" t="s">
        <v>146</v>
      </c>
      <c r="AU457" s="23" t="s">
        <v>85</v>
      </c>
      <c r="AY457" s="23" t="s">
        <v>144</v>
      </c>
      <c r="BE457" s="202">
        <f>IF(N457="základní",J457,0)</f>
        <v>0</v>
      </c>
      <c r="BF457" s="202">
        <f>IF(N457="snížená",J457,0)</f>
        <v>0</v>
      </c>
      <c r="BG457" s="202">
        <f>IF(N457="zákl. přenesená",J457,0)</f>
        <v>0</v>
      </c>
      <c r="BH457" s="202">
        <f>IF(N457="sníž. přenesená",J457,0)</f>
        <v>0</v>
      </c>
      <c r="BI457" s="202">
        <f>IF(N457="nulová",J457,0)</f>
        <v>0</v>
      </c>
      <c r="BJ457" s="23" t="s">
        <v>83</v>
      </c>
      <c r="BK457" s="202">
        <f>ROUND(I457*H457,2)</f>
        <v>0</v>
      </c>
      <c r="BL457" s="23" t="s">
        <v>151</v>
      </c>
      <c r="BM457" s="23" t="s">
        <v>557</v>
      </c>
    </row>
    <row r="458" spans="2:65" s="12" customFormat="1">
      <c r="B458" s="214"/>
      <c r="C458" s="215"/>
      <c r="D458" s="205" t="s">
        <v>153</v>
      </c>
      <c r="E458" s="216" t="s">
        <v>21</v>
      </c>
      <c r="F458" s="217" t="s">
        <v>483</v>
      </c>
      <c r="G458" s="215"/>
      <c r="H458" s="218">
        <v>5.84</v>
      </c>
      <c r="I458" s="219"/>
      <c r="J458" s="215"/>
      <c r="K458" s="215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153</v>
      </c>
      <c r="AU458" s="224" t="s">
        <v>85</v>
      </c>
      <c r="AV458" s="12" t="s">
        <v>85</v>
      </c>
      <c r="AW458" s="12" t="s">
        <v>38</v>
      </c>
      <c r="AX458" s="12" t="s">
        <v>75</v>
      </c>
      <c r="AY458" s="224" t="s">
        <v>144</v>
      </c>
    </row>
    <row r="459" spans="2:65" s="12" customFormat="1">
      <c r="B459" s="214"/>
      <c r="C459" s="215"/>
      <c r="D459" s="205" t="s">
        <v>153</v>
      </c>
      <c r="E459" s="216" t="s">
        <v>21</v>
      </c>
      <c r="F459" s="217" t="s">
        <v>484</v>
      </c>
      <c r="G459" s="215"/>
      <c r="H459" s="218">
        <v>8.25</v>
      </c>
      <c r="I459" s="219"/>
      <c r="J459" s="215"/>
      <c r="K459" s="215"/>
      <c r="L459" s="220"/>
      <c r="M459" s="221"/>
      <c r="N459" s="222"/>
      <c r="O459" s="222"/>
      <c r="P459" s="222"/>
      <c r="Q459" s="222"/>
      <c r="R459" s="222"/>
      <c r="S459" s="222"/>
      <c r="T459" s="223"/>
      <c r="AT459" s="224" t="s">
        <v>153</v>
      </c>
      <c r="AU459" s="224" t="s">
        <v>85</v>
      </c>
      <c r="AV459" s="12" t="s">
        <v>85</v>
      </c>
      <c r="AW459" s="12" t="s">
        <v>38</v>
      </c>
      <c r="AX459" s="12" t="s">
        <v>75</v>
      </c>
      <c r="AY459" s="224" t="s">
        <v>144</v>
      </c>
    </row>
    <row r="460" spans="2:65" s="13" customFormat="1">
      <c r="B460" s="235"/>
      <c r="C460" s="236"/>
      <c r="D460" s="205" t="s">
        <v>153</v>
      </c>
      <c r="E460" s="237" t="s">
        <v>21</v>
      </c>
      <c r="F460" s="238" t="s">
        <v>232</v>
      </c>
      <c r="G460" s="236"/>
      <c r="H460" s="239">
        <v>14.09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AT460" s="245" t="s">
        <v>153</v>
      </c>
      <c r="AU460" s="245" t="s">
        <v>85</v>
      </c>
      <c r="AV460" s="13" t="s">
        <v>151</v>
      </c>
      <c r="AW460" s="13" t="s">
        <v>38</v>
      </c>
      <c r="AX460" s="13" t="s">
        <v>83</v>
      </c>
      <c r="AY460" s="245" t="s">
        <v>144</v>
      </c>
    </row>
    <row r="461" spans="2:65" s="1" customFormat="1" ht="16.5" customHeight="1">
      <c r="B461" s="40"/>
      <c r="C461" s="191" t="s">
        <v>558</v>
      </c>
      <c r="D461" s="191" t="s">
        <v>146</v>
      </c>
      <c r="E461" s="192" t="s">
        <v>559</v>
      </c>
      <c r="F461" s="193" t="s">
        <v>560</v>
      </c>
      <c r="G461" s="194" t="s">
        <v>510</v>
      </c>
      <c r="H461" s="195">
        <v>2</v>
      </c>
      <c r="I461" s="196"/>
      <c r="J461" s="197">
        <f>ROUND(I461*H461,2)</f>
        <v>0</v>
      </c>
      <c r="K461" s="193" t="s">
        <v>21</v>
      </c>
      <c r="L461" s="60"/>
      <c r="M461" s="198" t="s">
        <v>21</v>
      </c>
      <c r="N461" s="199" t="s">
        <v>46</v>
      </c>
      <c r="O461" s="41"/>
      <c r="P461" s="200">
        <f>O461*H461</f>
        <v>0</v>
      </c>
      <c r="Q461" s="200">
        <v>0</v>
      </c>
      <c r="R461" s="200">
        <f>Q461*H461</f>
        <v>0</v>
      </c>
      <c r="S461" s="200">
        <v>0</v>
      </c>
      <c r="T461" s="201">
        <f>S461*H461</f>
        <v>0</v>
      </c>
      <c r="AR461" s="23" t="s">
        <v>151</v>
      </c>
      <c r="AT461" s="23" t="s">
        <v>146</v>
      </c>
      <c r="AU461" s="23" t="s">
        <v>85</v>
      </c>
      <c r="AY461" s="23" t="s">
        <v>144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23" t="s">
        <v>83</v>
      </c>
      <c r="BK461" s="202">
        <f>ROUND(I461*H461,2)</f>
        <v>0</v>
      </c>
      <c r="BL461" s="23" t="s">
        <v>151</v>
      </c>
      <c r="BM461" s="23" t="s">
        <v>561</v>
      </c>
    </row>
    <row r="462" spans="2:65" s="1" customFormat="1" ht="25.5" customHeight="1">
      <c r="B462" s="40"/>
      <c r="C462" s="191" t="s">
        <v>562</v>
      </c>
      <c r="D462" s="191" t="s">
        <v>146</v>
      </c>
      <c r="E462" s="192" t="s">
        <v>563</v>
      </c>
      <c r="F462" s="193" t="s">
        <v>564</v>
      </c>
      <c r="G462" s="194" t="s">
        <v>149</v>
      </c>
      <c r="H462" s="195">
        <v>1.56</v>
      </c>
      <c r="I462" s="196"/>
      <c r="J462" s="197">
        <f>ROUND(I462*H462,2)</f>
        <v>0</v>
      </c>
      <c r="K462" s="193" t="s">
        <v>150</v>
      </c>
      <c r="L462" s="60"/>
      <c r="M462" s="198" t="s">
        <v>21</v>
      </c>
      <c r="N462" s="199" t="s">
        <v>46</v>
      </c>
      <c r="O462" s="41"/>
      <c r="P462" s="200">
        <f>O462*H462</f>
        <v>0</v>
      </c>
      <c r="Q462" s="200">
        <v>0</v>
      </c>
      <c r="R462" s="200">
        <f>Q462*H462</f>
        <v>0</v>
      </c>
      <c r="S462" s="200">
        <v>4.8000000000000001E-2</v>
      </c>
      <c r="T462" s="201">
        <f>S462*H462</f>
        <v>7.4880000000000002E-2</v>
      </c>
      <c r="AR462" s="23" t="s">
        <v>151</v>
      </c>
      <c r="AT462" s="23" t="s">
        <v>146</v>
      </c>
      <c r="AU462" s="23" t="s">
        <v>85</v>
      </c>
      <c r="AY462" s="23" t="s">
        <v>144</v>
      </c>
      <c r="BE462" s="202">
        <f>IF(N462="základní",J462,0)</f>
        <v>0</v>
      </c>
      <c r="BF462" s="202">
        <f>IF(N462="snížená",J462,0)</f>
        <v>0</v>
      </c>
      <c r="BG462" s="202">
        <f>IF(N462="zákl. přenesená",J462,0)</f>
        <v>0</v>
      </c>
      <c r="BH462" s="202">
        <f>IF(N462="sníž. přenesená",J462,0)</f>
        <v>0</v>
      </c>
      <c r="BI462" s="202">
        <f>IF(N462="nulová",J462,0)</f>
        <v>0</v>
      </c>
      <c r="BJ462" s="23" t="s">
        <v>83</v>
      </c>
      <c r="BK462" s="202">
        <f>ROUND(I462*H462,2)</f>
        <v>0</v>
      </c>
      <c r="BL462" s="23" t="s">
        <v>151</v>
      </c>
      <c r="BM462" s="23" t="s">
        <v>565</v>
      </c>
    </row>
    <row r="463" spans="2:65" s="12" customFormat="1">
      <c r="B463" s="214"/>
      <c r="C463" s="215"/>
      <c r="D463" s="205" t="s">
        <v>153</v>
      </c>
      <c r="E463" s="216" t="s">
        <v>21</v>
      </c>
      <c r="F463" s="217" t="s">
        <v>566</v>
      </c>
      <c r="G463" s="215"/>
      <c r="H463" s="218">
        <v>1.56</v>
      </c>
      <c r="I463" s="219"/>
      <c r="J463" s="215"/>
      <c r="K463" s="215"/>
      <c r="L463" s="220"/>
      <c r="M463" s="221"/>
      <c r="N463" s="222"/>
      <c r="O463" s="222"/>
      <c r="P463" s="222"/>
      <c r="Q463" s="222"/>
      <c r="R463" s="222"/>
      <c r="S463" s="222"/>
      <c r="T463" s="223"/>
      <c r="AT463" s="224" t="s">
        <v>153</v>
      </c>
      <c r="AU463" s="224" t="s">
        <v>85</v>
      </c>
      <c r="AV463" s="12" t="s">
        <v>85</v>
      </c>
      <c r="AW463" s="12" t="s">
        <v>38</v>
      </c>
      <c r="AX463" s="12" t="s">
        <v>83</v>
      </c>
      <c r="AY463" s="224" t="s">
        <v>144</v>
      </c>
    </row>
    <row r="464" spans="2:65" s="1" customFormat="1" ht="25.5" customHeight="1">
      <c r="B464" s="40"/>
      <c r="C464" s="191" t="s">
        <v>567</v>
      </c>
      <c r="D464" s="191" t="s">
        <v>146</v>
      </c>
      <c r="E464" s="192" t="s">
        <v>568</v>
      </c>
      <c r="F464" s="193" t="s">
        <v>569</v>
      </c>
      <c r="G464" s="194" t="s">
        <v>149</v>
      </c>
      <c r="H464" s="195">
        <v>9.6</v>
      </c>
      <c r="I464" s="196"/>
      <c r="J464" s="197">
        <f>ROUND(I464*H464,2)</f>
        <v>0</v>
      </c>
      <c r="K464" s="193" t="s">
        <v>150</v>
      </c>
      <c r="L464" s="60"/>
      <c r="M464" s="198" t="s">
        <v>21</v>
      </c>
      <c r="N464" s="199" t="s">
        <v>46</v>
      </c>
      <c r="O464" s="41"/>
      <c r="P464" s="200">
        <f>O464*H464</f>
        <v>0</v>
      </c>
      <c r="Q464" s="200">
        <v>0</v>
      </c>
      <c r="R464" s="200">
        <f>Q464*H464</f>
        <v>0</v>
      </c>
      <c r="S464" s="200">
        <v>3.7999999999999999E-2</v>
      </c>
      <c r="T464" s="201">
        <f>S464*H464</f>
        <v>0.36479999999999996</v>
      </c>
      <c r="AR464" s="23" t="s">
        <v>151</v>
      </c>
      <c r="AT464" s="23" t="s">
        <v>146</v>
      </c>
      <c r="AU464" s="23" t="s">
        <v>85</v>
      </c>
      <c r="AY464" s="23" t="s">
        <v>144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23" t="s">
        <v>83</v>
      </c>
      <c r="BK464" s="202">
        <f>ROUND(I464*H464,2)</f>
        <v>0</v>
      </c>
      <c r="BL464" s="23" t="s">
        <v>151</v>
      </c>
      <c r="BM464" s="23" t="s">
        <v>570</v>
      </c>
    </row>
    <row r="465" spans="2:65" s="12" customFormat="1">
      <c r="B465" s="214"/>
      <c r="C465" s="215"/>
      <c r="D465" s="205" t="s">
        <v>153</v>
      </c>
      <c r="E465" s="216" t="s">
        <v>21</v>
      </c>
      <c r="F465" s="217" t="s">
        <v>571</v>
      </c>
      <c r="G465" s="215"/>
      <c r="H465" s="218">
        <v>9.6</v>
      </c>
      <c r="I465" s="219"/>
      <c r="J465" s="215"/>
      <c r="K465" s="215"/>
      <c r="L465" s="220"/>
      <c r="M465" s="221"/>
      <c r="N465" s="222"/>
      <c r="O465" s="222"/>
      <c r="P465" s="222"/>
      <c r="Q465" s="222"/>
      <c r="R465" s="222"/>
      <c r="S465" s="222"/>
      <c r="T465" s="223"/>
      <c r="AT465" s="224" t="s">
        <v>153</v>
      </c>
      <c r="AU465" s="224" t="s">
        <v>85</v>
      </c>
      <c r="AV465" s="12" t="s">
        <v>85</v>
      </c>
      <c r="AW465" s="12" t="s">
        <v>38</v>
      </c>
      <c r="AX465" s="12" t="s">
        <v>83</v>
      </c>
      <c r="AY465" s="224" t="s">
        <v>144</v>
      </c>
    </row>
    <row r="466" spans="2:65" s="1" customFormat="1" ht="25.5" customHeight="1">
      <c r="B466" s="40"/>
      <c r="C466" s="191" t="s">
        <v>572</v>
      </c>
      <c r="D466" s="191" t="s">
        <v>146</v>
      </c>
      <c r="E466" s="192" t="s">
        <v>573</v>
      </c>
      <c r="F466" s="193" t="s">
        <v>574</v>
      </c>
      <c r="G466" s="194" t="s">
        <v>149</v>
      </c>
      <c r="H466" s="195">
        <v>133.62</v>
      </c>
      <c r="I466" s="196"/>
      <c r="J466" s="197">
        <f>ROUND(I466*H466,2)</f>
        <v>0</v>
      </c>
      <c r="K466" s="193" t="s">
        <v>150</v>
      </c>
      <c r="L466" s="60"/>
      <c r="M466" s="198" t="s">
        <v>21</v>
      </c>
      <c r="N466" s="199" t="s">
        <v>46</v>
      </c>
      <c r="O466" s="41"/>
      <c r="P466" s="200">
        <f>O466*H466</f>
        <v>0</v>
      </c>
      <c r="Q466" s="200">
        <v>0</v>
      </c>
      <c r="R466" s="200">
        <f>Q466*H466</f>
        <v>0</v>
      </c>
      <c r="S466" s="200">
        <v>3.4000000000000002E-2</v>
      </c>
      <c r="T466" s="201">
        <f>S466*H466</f>
        <v>4.5430800000000007</v>
      </c>
      <c r="AR466" s="23" t="s">
        <v>151</v>
      </c>
      <c r="AT466" s="23" t="s">
        <v>146</v>
      </c>
      <c r="AU466" s="23" t="s">
        <v>85</v>
      </c>
      <c r="AY466" s="23" t="s">
        <v>144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23" t="s">
        <v>83</v>
      </c>
      <c r="BK466" s="202">
        <f>ROUND(I466*H466,2)</f>
        <v>0</v>
      </c>
      <c r="BL466" s="23" t="s">
        <v>151</v>
      </c>
      <c r="BM466" s="23" t="s">
        <v>575</v>
      </c>
    </row>
    <row r="467" spans="2:65" s="12" customFormat="1">
      <c r="B467" s="214"/>
      <c r="C467" s="215"/>
      <c r="D467" s="205" t="s">
        <v>153</v>
      </c>
      <c r="E467" s="216" t="s">
        <v>21</v>
      </c>
      <c r="F467" s="217" t="s">
        <v>576</v>
      </c>
      <c r="G467" s="215"/>
      <c r="H467" s="218">
        <v>75.98</v>
      </c>
      <c r="I467" s="219"/>
      <c r="J467" s="215"/>
      <c r="K467" s="215"/>
      <c r="L467" s="220"/>
      <c r="M467" s="221"/>
      <c r="N467" s="222"/>
      <c r="O467" s="222"/>
      <c r="P467" s="222"/>
      <c r="Q467" s="222"/>
      <c r="R467" s="222"/>
      <c r="S467" s="222"/>
      <c r="T467" s="223"/>
      <c r="AT467" s="224" t="s">
        <v>153</v>
      </c>
      <c r="AU467" s="224" t="s">
        <v>85</v>
      </c>
      <c r="AV467" s="12" t="s">
        <v>85</v>
      </c>
      <c r="AW467" s="12" t="s">
        <v>38</v>
      </c>
      <c r="AX467" s="12" t="s">
        <v>75</v>
      </c>
      <c r="AY467" s="224" t="s">
        <v>144</v>
      </c>
    </row>
    <row r="468" spans="2:65" s="12" customFormat="1">
      <c r="B468" s="214"/>
      <c r="C468" s="215"/>
      <c r="D468" s="205" t="s">
        <v>153</v>
      </c>
      <c r="E468" s="216" t="s">
        <v>21</v>
      </c>
      <c r="F468" s="217" t="s">
        <v>577</v>
      </c>
      <c r="G468" s="215"/>
      <c r="H468" s="218">
        <v>57.64</v>
      </c>
      <c r="I468" s="219"/>
      <c r="J468" s="215"/>
      <c r="K468" s="215"/>
      <c r="L468" s="220"/>
      <c r="M468" s="221"/>
      <c r="N468" s="222"/>
      <c r="O468" s="222"/>
      <c r="P468" s="222"/>
      <c r="Q468" s="222"/>
      <c r="R468" s="222"/>
      <c r="S468" s="222"/>
      <c r="T468" s="223"/>
      <c r="AT468" s="224" t="s">
        <v>153</v>
      </c>
      <c r="AU468" s="224" t="s">
        <v>85</v>
      </c>
      <c r="AV468" s="12" t="s">
        <v>85</v>
      </c>
      <c r="AW468" s="12" t="s">
        <v>38</v>
      </c>
      <c r="AX468" s="12" t="s">
        <v>75</v>
      </c>
      <c r="AY468" s="224" t="s">
        <v>144</v>
      </c>
    </row>
    <row r="469" spans="2:65" s="13" customFormat="1">
      <c r="B469" s="235"/>
      <c r="C469" s="236"/>
      <c r="D469" s="205" t="s">
        <v>153</v>
      </c>
      <c r="E469" s="237" t="s">
        <v>21</v>
      </c>
      <c r="F469" s="238" t="s">
        <v>232</v>
      </c>
      <c r="G469" s="236"/>
      <c r="H469" s="239">
        <v>133.62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AT469" s="245" t="s">
        <v>153</v>
      </c>
      <c r="AU469" s="245" t="s">
        <v>85</v>
      </c>
      <c r="AV469" s="13" t="s">
        <v>151</v>
      </c>
      <c r="AW469" s="13" t="s">
        <v>38</v>
      </c>
      <c r="AX469" s="13" t="s">
        <v>83</v>
      </c>
      <c r="AY469" s="245" t="s">
        <v>144</v>
      </c>
    </row>
    <row r="470" spans="2:65" s="1" customFormat="1" ht="25.5" customHeight="1">
      <c r="B470" s="40"/>
      <c r="C470" s="191" t="s">
        <v>578</v>
      </c>
      <c r="D470" s="191" t="s">
        <v>146</v>
      </c>
      <c r="E470" s="192" t="s">
        <v>579</v>
      </c>
      <c r="F470" s="193" t="s">
        <v>580</v>
      </c>
      <c r="G470" s="194" t="s">
        <v>149</v>
      </c>
      <c r="H470" s="195">
        <v>4.4000000000000004</v>
      </c>
      <c r="I470" s="196"/>
      <c r="J470" s="197">
        <f>ROUND(I470*H470,2)</f>
        <v>0</v>
      </c>
      <c r="K470" s="193" t="s">
        <v>150</v>
      </c>
      <c r="L470" s="60"/>
      <c r="M470" s="198" t="s">
        <v>21</v>
      </c>
      <c r="N470" s="199" t="s">
        <v>46</v>
      </c>
      <c r="O470" s="41"/>
      <c r="P470" s="200">
        <f>O470*H470</f>
        <v>0</v>
      </c>
      <c r="Q470" s="200">
        <v>0</v>
      </c>
      <c r="R470" s="200">
        <f>Q470*H470</f>
        <v>0</v>
      </c>
      <c r="S470" s="200">
        <v>3.2000000000000001E-2</v>
      </c>
      <c r="T470" s="201">
        <f>S470*H470</f>
        <v>0.14080000000000001</v>
      </c>
      <c r="AR470" s="23" t="s">
        <v>151</v>
      </c>
      <c r="AT470" s="23" t="s">
        <v>146</v>
      </c>
      <c r="AU470" s="23" t="s">
        <v>85</v>
      </c>
      <c r="AY470" s="23" t="s">
        <v>144</v>
      </c>
      <c r="BE470" s="202">
        <f>IF(N470="základní",J470,0)</f>
        <v>0</v>
      </c>
      <c r="BF470" s="202">
        <f>IF(N470="snížená",J470,0)</f>
        <v>0</v>
      </c>
      <c r="BG470" s="202">
        <f>IF(N470="zákl. přenesená",J470,0)</f>
        <v>0</v>
      </c>
      <c r="BH470" s="202">
        <f>IF(N470="sníž. přenesená",J470,0)</f>
        <v>0</v>
      </c>
      <c r="BI470" s="202">
        <f>IF(N470="nulová",J470,0)</f>
        <v>0</v>
      </c>
      <c r="BJ470" s="23" t="s">
        <v>83</v>
      </c>
      <c r="BK470" s="202">
        <f>ROUND(I470*H470,2)</f>
        <v>0</v>
      </c>
      <c r="BL470" s="23" t="s">
        <v>151</v>
      </c>
      <c r="BM470" s="23" t="s">
        <v>581</v>
      </c>
    </row>
    <row r="471" spans="2:65" s="1" customFormat="1" ht="16.5" customHeight="1">
      <c r="B471" s="40"/>
      <c r="C471" s="191" t="s">
        <v>582</v>
      </c>
      <c r="D471" s="191" t="s">
        <v>146</v>
      </c>
      <c r="E471" s="192" t="s">
        <v>583</v>
      </c>
      <c r="F471" s="193" t="s">
        <v>584</v>
      </c>
      <c r="G471" s="194" t="s">
        <v>149</v>
      </c>
      <c r="H471" s="195">
        <v>5.3</v>
      </c>
      <c r="I471" s="196"/>
      <c r="J471" s="197">
        <f>ROUND(I471*H471,2)</f>
        <v>0</v>
      </c>
      <c r="K471" s="193" t="s">
        <v>150</v>
      </c>
      <c r="L471" s="60"/>
      <c r="M471" s="198" t="s">
        <v>21</v>
      </c>
      <c r="N471" s="199" t="s">
        <v>46</v>
      </c>
      <c r="O471" s="41"/>
      <c r="P471" s="200">
        <f>O471*H471</f>
        <v>0</v>
      </c>
      <c r="Q471" s="200">
        <v>0</v>
      </c>
      <c r="R471" s="200">
        <f>Q471*H471</f>
        <v>0</v>
      </c>
      <c r="S471" s="200">
        <v>6.7000000000000004E-2</v>
      </c>
      <c r="T471" s="201">
        <f>S471*H471</f>
        <v>0.35510000000000003</v>
      </c>
      <c r="AR471" s="23" t="s">
        <v>151</v>
      </c>
      <c r="AT471" s="23" t="s">
        <v>146</v>
      </c>
      <c r="AU471" s="23" t="s">
        <v>85</v>
      </c>
      <c r="AY471" s="23" t="s">
        <v>144</v>
      </c>
      <c r="BE471" s="202">
        <f>IF(N471="základní",J471,0)</f>
        <v>0</v>
      </c>
      <c r="BF471" s="202">
        <f>IF(N471="snížená",J471,0)</f>
        <v>0</v>
      </c>
      <c r="BG471" s="202">
        <f>IF(N471="zákl. přenesená",J471,0)</f>
        <v>0</v>
      </c>
      <c r="BH471" s="202">
        <f>IF(N471="sníž. přenesená",J471,0)</f>
        <v>0</v>
      </c>
      <c r="BI471" s="202">
        <f>IF(N471="nulová",J471,0)</f>
        <v>0</v>
      </c>
      <c r="BJ471" s="23" t="s">
        <v>83</v>
      </c>
      <c r="BK471" s="202">
        <f>ROUND(I471*H471,2)</f>
        <v>0</v>
      </c>
      <c r="BL471" s="23" t="s">
        <v>151</v>
      </c>
      <c r="BM471" s="23" t="s">
        <v>585</v>
      </c>
    </row>
    <row r="472" spans="2:65" s="12" customFormat="1">
      <c r="B472" s="214"/>
      <c r="C472" s="215"/>
      <c r="D472" s="205" t="s">
        <v>153</v>
      </c>
      <c r="E472" s="216" t="s">
        <v>21</v>
      </c>
      <c r="F472" s="217" t="s">
        <v>586</v>
      </c>
      <c r="G472" s="215"/>
      <c r="H472" s="218">
        <v>5.3</v>
      </c>
      <c r="I472" s="219"/>
      <c r="J472" s="215"/>
      <c r="K472" s="215"/>
      <c r="L472" s="220"/>
      <c r="M472" s="221"/>
      <c r="N472" s="222"/>
      <c r="O472" s="222"/>
      <c r="P472" s="222"/>
      <c r="Q472" s="222"/>
      <c r="R472" s="222"/>
      <c r="S472" s="222"/>
      <c r="T472" s="223"/>
      <c r="AT472" s="224" t="s">
        <v>153</v>
      </c>
      <c r="AU472" s="224" t="s">
        <v>85</v>
      </c>
      <c r="AV472" s="12" t="s">
        <v>85</v>
      </c>
      <c r="AW472" s="12" t="s">
        <v>38</v>
      </c>
      <c r="AX472" s="12" t="s">
        <v>83</v>
      </c>
      <c r="AY472" s="224" t="s">
        <v>144</v>
      </c>
    </row>
    <row r="473" spans="2:65" s="1" customFormat="1" ht="16.5" customHeight="1">
      <c r="B473" s="40"/>
      <c r="C473" s="191" t="s">
        <v>587</v>
      </c>
      <c r="D473" s="191" t="s">
        <v>146</v>
      </c>
      <c r="E473" s="192" t="s">
        <v>588</v>
      </c>
      <c r="F473" s="193" t="s">
        <v>589</v>
      </c>
      <c r="G473" s="194" t="s">
        <v>149</v>
      </c>
      <c r="H473" s="195">
        <v>30.75</v>
      </c>
      <c r="I473" s="196"/>
      <c r="J473" s="197">
        <f>ROUND(I473*H473,2)</f>
        <v>0</v>
      </c>
      <c r="K473" s="193" t="s">
        <v>150</v>
      </c>
      <c r="L473" s="60"/>
      <c r="M473" s="198" t="s">
        <v>21</v>
      </c>
      <c r="N473" s="199" t="s">
        <v>46</v>
      </c>
      <c r="O473" s="41"/>
      <c r="P473" s="200">
        <f>O473*H473</f>
        <v>0</v>
      </c>
      <c r="Q473" s="200">
        <v>0</v>
      </c>
      <c r="R473" s="200">
        <f>Q473*H473</f>
        <v>0</v>
      </c>
      <c r="S473" s="200">
        <v>4.2999999999999997E-2</v>
      </c>
      <c r="T473" s="201">
        <f>S473*H473</f>
        <v>1.3222499999999999</v>
      </c>
      <c r="AR473" s="23" t="s">
        <v>151</v>
      </c>
      <c r="AT473" s="23" t="s">
        <v>146</v>
      </c>
      <c r="AU473" s="23" t="s">
        <v>85</v>
      </c>
      <c r="AY473" s="23" t="s">
        <v>144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23" t="s">
        <v>83</v>
      </c>
      <c r="BK473" s="202">
        <f>ROUND(I473*H473,2)</f>
        <v>0</v>
      </c>
      <c r="BL473" s="23" t="s">
        <v>151</v>
      </c>
      <c r="BM473" s="23" t="s">
        <v>590</v>
      </c>
    </row>
    <row r="474" spans="2:65" s="11" customFormat="1">
      <c r="B474" s="203"/>
      <c r="C474" s="204"/>
      <c r="D474" s="205" t="s">
        <v>153</v>
      </c>
      <c r="E474" s="206" t="s">
        <v>21</v>
      </c>
      <c r="F474" s="207" t="s">
        <v>313</v>
      </c>
      <c r="G474" s="204"/>
      <c r="H474" s="206" t="s">
        <v>21</v>
      </c>
      <c r="I474" s="208"/>
      <c r="J474" s="204"/>
      <c r="K474" s="204"/>
      <c r="L474" s="209"/>
      <c r="M474" s="210"/>
      <c r="N474" s="211"/>
      <c r="O474" s="211"/>
      <c r="P474" s="211"/>
      <c r="Q474" s="211"/>
      <c r="R474" s="211"/>
      <c r="S474" s="211"/>
      <c r="T474" s="212"/>
      <c r="AT474" s="213" t="s">
        <v>153</v>
      </c>
      <c r="AU474" s="213" t="s">
        <v>85</v>
      </c>
      <c r="AV474" s="11" t="s">
        <v>83</v>
      </c>
      <c r="AW474" s="11" t="s">
        <v>38</v>
      </c>
      <c r="AX474" s="11" t="s">
        <v>75</v>
      </c>
      <c r="AY474" s="213" t="s">
        <v>144</v>
      </c>
    </row>
    <row r="475" spans="2:65" s="12" customFormat="1">
      <c r="B475" s="214"/>
      <c r="C475" s="215"/>
      <c r="D475" s="205" t="s">
        <v>153</v>
      </c>
      <c r="E475" s="216" t="s">
        <v>21</v>
      </c>
      <c r="F475" s="217" t="s">
        <v>591</v>
      </c>
      <c r="G475" s="215"/>
      <c r="H475" s="218">
        <v>20.5</v>
      </c>
      <c r="I475" s="219"/>
      <c r="J475" s="215"/>
      <c r="K475" s="215"/>
      <c r="L475" s="220"/>
      <c r="M475" s="221"/>
      <c r="N475" s="222"/>
      <c r="O475" s="222"/>
      <c r="P475" s="222"/>
      <c r="Q475" s="222"/>
      <c r="R475" s="222"/>
      <c r="S475" s="222"/>
      <c r="T475" s="223"/>
      <c r="AT475" s="224" t="s">
        <v>153</v>
      </c>
      <c r="AU475" s="224" t="s">
        <v>85</v>
      </c>
      <c r="AV475" s="12" t="s">
        <v>85</v>
      </c>
      <c r="AW475" s="12" t="s">
        <v>38</v>
      </c>
      <c r="AX475" s="12" t="s">
        <v>75</v>
      </c>
      <c r="AY475" s="224" t="s">
        <v>144</v>
      </c>
    </row>
    <row r="476" spans="2:65" s="11" customFormat="1">
      <c r="B476" s="203"/>
      <c r="C476" s="204"/>
      <c r="D476" s="205" t="s">
        <v>153</v>
      </c>
      <c r="E476" s="206" t="s">
        <v>21</v>
      </c>
      <c r="F476" s="207" t="s">
        <v>315</v>
      </c>
      <c r="G476" s="204"/>
      <c r="H476" s="206" t="s">
        <v>21</v>
      </c>
      <c r="I476" s="208"/>
      <c r="J476" s="204"/>
      <c r="K476" s="204"/>
      <c r="L476" s="209"/>
      <c r="M476" s="210"/>
      <c r="N476" s="211"/>
      <c r="O476" s="211"/>
      <c r="P476" s="211"/>
      <c r="Q476" s="211"/>
      <c r="R476" s="211"/>
      <c r="S476" s="211"/>
      <c r="T476" s="212"/>
      <c r="AT476" s="213" t="s">
        <v>153</v>
      </c>
      <c r="AU476" s="213" t="s">
        <v>85</v>
      </c>
      <c r="AV476" s="11" t="s">
        <v>83</v>
      </c>
      <c r="AW476" s="11" t="s">
        <v>38</v>
      </c>
      <c r="AX476" s="11" t="s">
        <v>75</v>
      </c>
      <c r="AY476" s="213" t="s">
        <v>144</v>
      </c>
    </row>
    <row r="477" spans="2:65" s="12" customFormat="1">
      <c r="B477" s="214"/>
      <c r="C477" s="215"/>
      <c r="D477" s="205" t="s">
        <v>153</v>
      </c>
      <c r="E477" s="216" t="s">
        <v>21</v>
      </c>
      <c r="F477" s="217" t="s">
        <v>592</v>
      </c>
      <c r="G477" s="215"/>
      <c r="H477" s="218">
        <v>10.25</v>
      </c>
      <c r="I477" s="219"/>
      <c r="J477" s="215"/>
      <c r="K477" s="215"/>
      <c r="L477" s="220"/>
      <c r="M477" s="221"/>
      <c r="N477" s="222"/>
      <c r="O477" s="222"/>
      <c r="P477" s="222"/>
      <c r="Q477" s="222"/>
      <c r="R477" s="222"/>
      <c r="S477" s="222"/>
      <c r="T477" s="223"/>
      <c r="AT477" s="224" t="s">
        <v>153</v>
      </c>
      <c r="AU477" s="224" t="s">
        <v>85</v>
      </c>
      <c r="AV477" s="12" t="s">
        <v>85</v>
      </c>
      <c r="AW477" s="12" t="s">
        <v>38</v>
      </c>
      <c r="AX477" s="12" t="s">
        <v>75</v>
      </c>
      <c r="AY477" s="224" t="s">
        <v>144</v>
      </c>
    </row>
    <row r="478" spans="2:65" s="13" customFormat="1">
      <c r="B478" s="235"/>
      <c r="C478" s="236"/>
      <c r="D478" s="205" t="s">
        <v>153</v>
      </c>
      <c r="E478" s="237" t="s">
        <v>21</v>
      </c>
      <c r="F478" s="238" t="s">
        <v>232</v>
      </c>
      <c r="G478" s="236"/>
      <c r="H478" s="239">
        <v>30.75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AT478" s="245" t="s">
        <v>153</v>
      </c>
      <c r="AU478" s="245" t="s">
        <v>85</v>
      </c>
      <c r="AV478" s="13" t="s">
        <v>151</v>
      </c>
      <c r="AW478" s="13" t="s">
        <v>38</v>
      </c>
      <c r="AX478" s="13" t="s">
        <v>83</v>
      </c>
      <c r="AY478" s="245" t="s">
        <v>144</v>
      </c>
    </row>
    <row r="479" spans="2:65" s="1" customFormat="1" ht="16.5" customHeight="1">
      <c r="B479" s="40"/>
      <c r="C479" s="191" t="s">
        <v>593</v>
      </c>
      <c r="D479" s="191" t="s">
        <v>146</v>
      </c>
      <c r="E479" s="192" t="s">
        <v>594</v>
      </c>
      <c r="F479" s="193" t="s">
        <v>595</v>
      </c>
      <c r="G479" s="194" t="s">
        <v>149</v>
      </c>
      <c r="H479" s="195">
        <v>3.8</v>
      </c>
      <c r="I479" s="196"/>
      <c r="J479" s="197">
        <f>ROUND(I479*H479,2)</f>
        <v>0</v>
      </c>
      <c r="K479" s="193" t="s">
        <v>150</v>
      </c>
      <c r="L479" s="60"/>
      <c r="M479" s="198" t="s">
        <v>21</v>
      </c>
      <c r="N479" s="199" t="s">
        <v>46</v>
      </c>
      <c r="O479" s="41"/>
      <c r="P479" s="200">
        <f>O479*H479</f>
        <v>0</v>
      </c>
      <c r="Q479" s="200">
        <v>0</v>
      </c>
      <c r="R479" s="200">
        <f>Q479*H479</f>
        <v>0</v>
      </c>
      <c r="S479" s="200">
        <v>8.3000000000000004E-2</v>
      </c>
      <c r="T479" s="201">
        <f>S479*H479</f>
        <v>0.31540000000000001</v>
      </c>
      <c r="AR479" s="23" t="s">
        <v>151</v>
      </c>
      <c r="AT479" s="23" t="s">
        <v>146</v>
      </c>
      <c r="AU479" s="23" t="s">
        <v>85</v>
      </c>
      <c r="AY479" s="23" t="s">
        <v>144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23" t="s">
        <v>83</v>
      </c>
      <c r="BK479" s="202">
        <f>ROUND(I479*H479,2)</f>
        <v>0</v>
      </c>
      <c r="BL479" s="23" t="s">
        <v>151</v>
      </c>
      <c r="BM479" s="23" t="s">
        <v>596</v>
      </c>
    </row>
    <row r="480" spans="2:65" s="12" customFormat="1">
      <c r="B480" s="214"/>
      <c r="C480" s="215"/>
      <c r="D480" s="205" t="s">
        <v>153</v>
      </c>
      <c r="E480" s="216" t="s">
        <v>21</v>
      </c>
      <c r="F480" s="217" t="s">
        <v>597</v>
      </c>
      <c r="G480" s="215"/>
      <c r="H480" s="218">
        <v>3.8</v>
      </c>
      <c r="I480" s="219"/>
      <c r="J480" s="215"/>
      <c r="K480" s="215"/>
      <c r="L480" s="220"/>
      <c r="M480" s="221"/>
      <c r="N480" s="222"/>
      <c r="O480" s="222"/>
      <c r="P480" s="222"/>
      <c r="Q480" s="222"/>
      <c r="R480" s="222"/>
      <c r="S480" s="222"/>
      <c r="T480" s="223"/>
      <c r="AT480" s="224" t="s">
        <v>153</v>
      </c>
      <c r="AU480" s="224" t="s">
        <v>85</v>
      </c>
      <c r="AV480" s="12" t="s">
        <v>85</v>
      </c>
      <c r="AW480" s="12" t="s">
        <v>38</v>
      </c>
      <c r="AX480" s="12" t="s">
        <v>83</v>
      </c>
      <c r="AY480" s="224" t="s">
        <v>144</v>
      </c>
    </row>
    <row r="481" spans="2:65" s="1" customFormat="1" ht="16.5" customHeight="1">
      <c r="B481" s="40"/>
      <c r="C481" s="191" t="s">
        <v>598</v>
      </c>
      <c r="D481" s="191" t="s">
        <v>146</v>
      </c>
      <c r="E481" s="192" t="s">
        <v>599</v>
      </c>
      <c r="F481" s="193" t="s">
        <v>600</v>
      </c>
      <c r="G481" s="194" t="s">
        <v>149</v>
      </c>
      <c r="H481" s="195">
        <v>4.5</v>
      </c>
      <c r="I481" s="196"/>
      <c r="J481" s="197">
        <f>ROUND(I481*H481,2)</f>
        <v>0</v>
      </c>
      <c r="K481" s="193" t="s">
        <v>150</v>
      </c>
      <c r="L481" s="60"/>
      <c r="M481" s="198" t="s">
        <v>21</v>
      </c>
      <c r="N481" s="199" t="s">
        <v>46</v>
      </c>
      <c r="O481" s="41"/>
      <c r="P481" s="200">
        <f>O481*H481</f>
        <v>0</v>
      </c>
      <c r="Q481" s="200">
        <v>0</v>
      </c>
      <c r="R481" s="200">
        <f>Q481*H481</f>
        <v>0</v>
      </c>
      <c r="S481" s="200">
        <v>6.2E-2</v>
      </c>
      <c r="T481" s="201">
        <f>S481*H481</f>
        <v>0.27900000000000003</v>
      </c>
      <c r="AR481" s="23" t="s">
        <v>151</v>
      </c>
      <c r="AT481" s="23" t="s">
        <v>146</v>
      </c>
      <c r="AU481" s="23" t="s">
        <v>85</v>
      </c>
      <c r="AY481" s="23" t="s">
        <v>144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23" t="s">
        <v>83</v>
      </c>
      <c r="BK481" s="202">
        <f>ROUND(I481*H481,2)</f>
        <v>0</v>
      </c>
      <c r="BL481" s="23" t="s">
        <v>151</v>
      </c>
      <c r="BM481" s="23" t="s">
        <v>601</v>
      </c>
    </row>
    <row r="482" spans="2:65" s="1" customFormat="1" ht="16.5" customHeight="1">
      <c r="B482" s="40"/>
      <c r="C482" s="191" t="s">
        <v>602</v>
      </c>
      <c r="D482" s="191" t="s">
        <v>146</v>
      </c>
      <c r="E482" s="192" t="s">
        <v>603</v>
      </c>
      <c r="F482" s="193" t="s">
        <v>604</v>
      </c>
      <c r="G482" s="194" t="s">
        <v>163</v>
      </c>
      <c r="H482" s="195">
        <v>28.5</v>
      </c>
      <c r="I482" s="196"/>
      <c r="J482" s="197">
        <f>ROUND(I482*H482,2)</f>
        <v>0</v>
      </c>
      <c r="K482" s="193" t="s">
        <v>21</v>
      </c>
      <c r="L482" s="60"/>
      <c r="M482" s="198" t="s">
        <v>21</v>
      </c>
      <c r="N482" s="199" t="s">
        <v>46</v>
      </c>
      <c r="O482" s="41"/>
      <c r="P482" s="200">
        <f>O482*H482</f>
        <v>0</v>
      </c>
      <c r="Q482" s="200">
        <v>0</v>
      </c>
      <c r="R482" s="200">
        <f>Q482*H482</f>
        <v>0</v>
      </c>
      <c r="S482" s="200">
        <v>0</v>
      </c>
      <c r="T482" s="201">
        <f>S482*H482</f>
        <v>0</v>
      </c>
      <c r="AR482" s="23" t="s">
        <v>151</v>
      </c>
      <c r="AT482" s="23" t="s">
        <v>146</v>
      </c>
      <c r="AU482" s="23" t="s">
        <v>85</v>
      </c>
      <c r="AY482" s="23" t="s">
        <v>144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23" t="s">
        <v>83</v>
      </c>
      <c r="BK482" s="202">
        <f>ROUND(I482*H482,2)</f>
        <v>0</v>
      </c>
      <c r="BL482" s="23" t="s">
        <v>151</v>
      </c>
      <c r="BM482" s="23" t="s">
        <v>605</v>
      </c>
    </row>
    <row r="483" spans="2:65" s="12" customFormat="1">
      <c r="B483" s="214"/>
      <c r="C483" s="215"/>
      <c r="D483" s="205" t="s">
        <v>153</v>
      </c>
      <c r="E483" s="216" t="s">
        <v>21</v>
      </c>
      <c r="F483" s="217" t="s">
        <v>606</v>
      </c>
      <c r="G483" s="215"/>
      <c r="H483" s="218">
        <v>28.5</v>
      </c>
      <c r="I483" s="219"/>
      <c r="J483" s="215"/>
      <c r="K483" s="215"/>
      <c r="L483" s="220"/>
      <c r="M483" s="221"/>
      <c r="N483" s="222"/>
      <c r="O483" s="222"/>
      <c r="P483" s="222"/>
      <c r="Q483" s="222"/>
      <c r="R483" s="222"/>
      <c r="S483" s="222"/>
      <c r="T483" s="223"/>
      <c r="AT483" s="224" t="s">
        <v>153</v>
      </c>
      <c r="AU483" s="224" t="s">
        <v>85</v>
      </c>
      <c r="AV483" s="12" t="s">
        <v>85</v>
      </c>
      <c r="AW483" s="12" t="s">
        <v>38</v>
      </c>
      <c r="AX483" s="12" t="s">
        <v>83</v>
      </c>
      <c r="AY483" s="224" t="s">
        <v>144</v>
      </c>
    </row>
    <row r="484" spans="2:65" s="1" customFormat="1" ht="25.5" customHeight="1">
      <c r="B484" s="40"/>
      <c r="C484" s="191" t="s">
        <v>607</v>
      </c>
      <c r="D484" s="191" t="s">
        <v>146</v>
      </c>
      <c r="E484" s="192" t="s">
        <v>608</v>
      </c>
      <c r="F484" s="193" t="s">
        <v>609</v>
      </c>
      <c r="G484" s="194" t="s">
        <v>510</v>
      </c>
      <c r="H484" s="195">
        <v>1</v>
      </c>
      <c r="I484" s="196"/>
      <c r="J484" s="197">
        <f>ROUND(I484*H484,2)</f>
        <v>0</v>
      </c>
      <c r="K484" s="193" t="s">
        <v>21</v>
      </c>
      <c r="L484" s="60"/>
      <c r="M484" s="198" t="s">
        <v>21</v>
      </c>
      <c r="N484" s="199" t="s">
        <v>46</v>
      </c>
      <c r="O484" s="41"/>
      <c r="P484" s="200">
        <f>O484*H484</f>
        <v>0</v>
      </c>
      <c r="Q484" s="200">
        <v>0</v>
      </c>
      <c r="R484" s="200">
        <f>Q484*H484</f>
        <v>0</v>
      </c>
      <c r="S484" s="200">
        <v>0</v>
      </c>
      <c r="T484" s="201">
        <f>S484*H484</f>
        <v>0</v>
      </c>
      <c r="AR484" s="23" t="s">
        <v>151</v>
      </c>
      <c r="AT484" s="23" t="s">
        <v>146</v>
      </c>
      <c r="AU484" s="23" t="s">
        <v>85</v>
      </c>
      <c r="AY484" s="23" t="s">
        <v>144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23" t="s">
        <v>83</v>
      </c>
      <c r="BK484" s="202">
        <f>ROUND(I484*H484,2)</f>
        <v>0</v>
      </c>
      <c r="BL484" s="23" t="s">
        <v>151</v>
      </c>
      <c r="BM484" s="23" t="s">
        <v>610</v>
      </c>
    </row>
    <row r="485" spans="2:65" s="1" customFormat="1" ht="25.5" customHeight="1">
      <c r="B485" s="40"/>
      <c r="C485" s="191" t="s">
        <v>611</v>
      </c>
      <c r="D485" s="191" t="s">
        <v>146</v>
      </c>
      <c r="E485" s="192" t="s">
        <v>612</v>
      </c>
      <c r="F485" s="193" t="s">
        <v>613</v>
      </c>
      <c r="G485" s="194" t="s">
        <v>149</v>
      </c>
      <c r="H485" s="195">
        <v>69.302000000000007</v>
      </c>
      <c r="I485" s="196"/>
      <c r="J485" s="197">
        <f>ROUND(I485*H485,2)</f>
        <v>0</v>
      </c>
      <c r="K485" s="193" t="s">
        <v>21</v>
      </c>
      <c r="L485" s="60"/>
      <c r="M485" s="198" t="s">
        <v>21</v>
      </c>
      <c r="N485" s="199" t="s">
        <v>46</v>
      </c>
      <c r="O485" s="41"/>
      <c r="P485" s="200">
        <f>O485*H485</f>
        <v>0</v>
      </c>
      <c r="Q485" s="200">
        <v>0</v>
      </c>
      <c r="R485" s="200">
        <f>Q485*H485</f>
        <v>0</v>
      </c>
      <c r="S485" s="200">
        <v>0</v>
      </c>
      <c r="T485" s="201">
        <f>S485*H485</f>
        <v>0</v>
      </c>
      <c r="AR485" s="23" t="s">
        <v>151</v>
      </c>
      <c r="AT485" s="23" t="s">
        <v>146</v>
      </c>
      <c r="AU485" s="23" t="s">
        <v>85</v>
      </c>
      <c r="AY485" s="23" t="s">
        <v>144</v>
      </c>
      <c r="BE485" s="202">
        <f>IF(N485="základní",J485,0)</f>
        <v>0</v>
      </c>
      <c r="BF485" s="202">
        <f>IF(N485="snížená",J485,0)</f>
        <v>0</v>
      </c>
      <c r="BG485" s="202">
        <f>IF(N485="zákl. přenesená",J485,0)</f>
        <v>0</v>
      </c>
      <c r="BH485" s="202">
        <f>IF(N485="sníž. přenesená",J485,0)</f>
        <v>0</v>
      </c>
      <c r="BI485" s="202">
        <f>IF(N485="nulová",J485,0)</f>
        <v>0</v>
      </c>
      <c r="BJ485" s="23" t="s">
        <v>83</v>
      </c>
      <c r="BK485" s="202">
        <f>ROUND(I485*H485,2)</f>
        <v>0</v>
      </c>
      <c r="BL485" s="23" t="s">
        <v>151</v>
      </c>
      <c r="BM485" s="23" t="s">
        <v>614</v>
      </c>
    </row>
    <row r="486" spans="2:65" s="11" customFormat="1">
      <c r="B486" s="203"/>
      <c r="C486" s="204"/>
      <c r="D486" s="205" t="s">
        <v>153</v>
      </c>
      <c r="E486" s="206" t="s">
        <v>21</v>
      </c>
      <c r="F486" s="207" t="s">
        <v>615</v>
      </c>
      <c r="G486" s="204"/>
      <c r="H486" s="206" t="s">
        <v>21</v>
      </c>
      <c r="I486" s="208"/>
      <c r="J486" s="204"/>
      <c r="K486" s="204"/>
      <c r="L486" s="209"/>
      <c r="M486" s="210"/>
      <c r="N486" s="211"/>
      <c r="O486" s="211"/>
      <c r="P486" s="211"/>
      <c r="Q486" s="211"/>
      <c r="R486" s="211"/>
      <c r="S486" s="211"/>
      <c r="T486" s="212"/>
      <c r="AT486" s="213" t="s">
        <v>153</v>
      </c>
      <c r="AU486" s="213" t="s">
        <v>85</v>
      </c>
      <c r="AV486" s="11" t="s">
        <v>83</v>
      </c>
      <c r="AW486" s="11" t="s">
        <v>38</v>
      </c>
      <c r="AX486" s="11" t="s">
        <v>75</v>
      </c>
      <c r="AY486" s="213" t="s">
        <v>144</v>
      </c>
    </row>
    <row r="487" spans="2:65" s="11" customFormat="1">
      <c r="B487" s="203"/>
      <c r="C487" s="204"/>
      <c r="D487" s="205" t="s">
        <v>153</v>
      </c>
      <c r="E487" s="206" t="s">
        <v>21</v>
      </c>
      <c r="F487" s="207" t="s">
        <v>616</v>
      </c>
      <c r="G487" s="204"/>
      <c r="H487" s="206" t="s">
        <v>21</v>
      </c>
      <c r="I487" s="208"/>
      <c r="J487" s="204"/>
      <c r="K487" s="204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153</v>
      </c>
      <c r="AU487" s="213" t="s">
        <v>85</v>
      </c>
      <c r="AV487" s="11" t="s">
        <v>83</v>
      </c>
      <c r="AW487" s="11" t="s">
        <v>38</v>
      </c>
      <c r="AX487" s="11" t="s">
        <v>75</v>
      </c>
      <c r="AY487" s="213" t="s">
        <v>144</v>
      </c>
    </row>
    <row r="488" spans="2:65" s="11" customFormat="1" ht="27">
      <c r="B488" s="203"/>
      <c r="C488" s="204"/>
      <c r="D488" s="205" t="s">
        <v>153</v>
      </c>
      <c r="E488" s="206" t="s">
        <v>21</v>
      </c>
      <c r="F488" s="207" t="s">
        <v>617</v>
      </c>
      <c r="G488" s="204"/>
      <c r="H488" s="206" t="s">
        <v>21</v>
      </c>
      <c r="I488" s="208"/>
      <c r="J488" s="204"/>
      <c r="K488" s="204"/>
      <c r="L488" s="209"/>
      <c r="M488" s="210"/>
      <c r="N488" s="211"/>
      <c r="O488" s="211"/>
      <c r="P488" s="211"/>
      <c r="Q488" s="211"/>
      <c r="R488" s="211"/>
      <c r="S488" s="211"/>
      <c r="T488" s="212"/>
      <c r="AT488" s="213" t="s">
        <v>153</v>
      </c>
      <c r="AU488" s="213" t="s">
        <v>85</v>
      </c>
      <c r="AV488" s="11" t="s">
        <v>83</v>
      </c>
      <c r="AW488" s="11" t="s">
        <v>38</v>
      </c>
      <c r="AX488" s="11" t="s">
        <v>75</v>
      </c>
      <c r="AY488" s="213" t="s">
        <v>144</v>
      </c>
    </row>
    <row r="489" spans="2:65" s="11" customFormat="1">
      <c r="B489" s="203"/>
      <c r="C489" s="204"/>
      <c r="D489" s="205" t="s">
        <v>153</v>
      </c>
      <c r="E489" s="206" t="s">
        <v>21</v>
      </c>
      <c r="F489" s="207" t="s">
        <v>618</v>
      </c>
      <c r="G489" s="204"/>
      <c r="H489" s="206" t="s">
        <v>21</v>
      </c>
      <c r="I489" s="208"/>
      <c r="J489" s="204"/>
      <c r="K489" s="204"/>
      <c r="L489" s="209"/>
      <c r="M489" s="210"/>
      <c r="N489" s="211"/>
      <c r="O489" s="211"/>
      <c r="P489" s="211"/>
      <c r="Q489" s="211"/>
      <c r="R489" s="211"/>
      <c r="S489" s="211"/>
      <c r="T489" s="212"/>
      <c r="AT489" s="213" t="s">
        <v>153</v>
      </c>
      <c r="AU489" s="213" t="s">
        <v>85</v>
      </c>
      <c r="AV489" s="11" t="s">
        <v>83</v>
      </c>
      <c r="AW489" s="11" t="s">
        <v>38</v>
      </c>
      <c r="AX489" s="11" t="s">
        <v>75</v>
      </c>
      <c r="AY489" s="213" t="s">
        <v>144</v>
      </c>
    </row>
    <row r="490" spans="2:65" s="11" customFormat="1">
      <c r="B490" s="203"/>
      <c r="C490" s="204"/>
      <c r="D490" s="205" t="s">
        <v>153</v>
      </c>
      <c r="E490" s="206" t="s">
        <v>21</v>
      </c>
      <c r="F490" s="207" t="s">
        <v>619</v>
      </c>
      <c r="G490" s="204"/>
      <c r="H490" s="206" t="s">
        <v>21</v>
      </c>
      <c r="I490" s="208"/>
      <c r="J490" s="204"/>
      <c r="K490" s="204"/>
      <c r="L490" s="209"/>
      <c r="M490" s="210"/>
      <c r="N490" s="211"/>
      <c r="O490" s="211"/>
      <c r="P490" s="211"/>
      <c r="Q490" s="211"/>
      <c r="R490" s="211"/>
      <c r="S490" s="211"/>
      <c r="T490" s="212"/>
      <c r="AT490" s="213" t="s">
        <v>153</v>
      </c>
      <c r="AU490" s="213" t="s">
        <v>85</v>
      </c>
      <c r="AV490" s="11" t="s">
        <v>83</v>
      </c>
      <c r="AW490" s="11" t="s">
        <v>38</v>
      </c>
      <c r="AX490" s="11" t="s">
        <v>75</v>
      </c>
      <c r="AY490" s="213" t="s">
        <v>144</v>
      </c>
    </row>
    <row r="491" spans="2:65" s="11" customFormat="1">
      <c r="B491" s="203"/>
      <c r="C491" s="204"/>
      <c r="D491" s="205" t="s">
        <v>153</v>
      </c>
      <c r="E491" s="206" t="s">
        <v>21</v>
      </c>
      <c r="F491" s="207" t="s">
        <v>620</v>
      </c>
      <c r="G491" s="204"/>
      <c r="H491" s="206" t="s">
        <v>21</v>
      </c>
      <c r="I491" s="208"/>
      <c r="J491" s="204"/>
      <c r="K491" s="204"/>
      <c r="L491" s="209"/>
      <c r="M491" s="210"/>
      <c r="N491" s="211"/>
      <c r="O491" s="211"/>
      <c r="P491" s="211"/>
      <c r="Q491" s="211"/>
      <c r="R491" s="211"/>
      <c r="S491" s="211"/>
      <c r="T491" s="212"/>
      <c r="AT491" s="213" t="s">
        <v>153</v>
      </c>
      <c r="AU491" s="213" t="s">
        <v>85</v>
      </c>
      <c r="AV491" s="11" t="s">
        <v>83</v>
      </c>
      <c r="AW491" s="11" t="s">
        <v>38</v>
      </c>
      <c r="AX491" s="11" t="s">
        <v>75</v>
      </c>
      <c r="AY491" s="213" t="s">
        <v>144</v>
      </c>
    </row>
    <row r="492" spans="2:65" s="12" customFormat="1">
      <c r="B492" s="214"/>
      <c r="C492" s="215"/>
      <c r="D492" s="205" t="s">
        <v>153</v>
      </c>
      <c r="E492" s="216" t="s">
        <v>21</v>
      </c>
      <c r="F492" s="217" t="s">
        <v>621</v>
      </c>
      <c r="G492" s="215"/>
      <c r="H492" s="218">
        <v>15.592000000000001</v>
      </c>
      <c r="I492" s="219"/>
      <c r="J492" s="215"/>
      <c r="K492" s="215"/>
      <c r="L492" s="220"/>
      <c r="M492" s="221"/>
      <c r="N492" s="222"/>
      <c r="O492" s="222"/>
      <c r="P492" s="222"/>
      <c r="Q492" s="222"/>
      <c r="R492" s="222"/>
      <c r="S492" s="222"/>
      <c r="T492" s="223"/>
      <c r="AT492" s="224" t="s">
        <v>153</v>
      </c>
      <c r="AU492" s="224" t="s">
        <v>85</v>
      </c>
      <c r="AV492" s="12" t="s">
        <v>85</v>
      </c>
      <c r="AW492" s="12" t="s">
        <v>38</v>
      </c>
      <c r="AX492" s="12" t="s">
        <v>75</v>
      </c>
      <c r="AY492" s="224" t="s">
        <v>144</v>
      </c>
    </row>
    <row r="493" spans="2:65" s="11" customFormat="1">
      <c r="B493" s="203"/>
      <c r="C493" s="204"/>
      <c r="D493" s="205" t="s">
        <v>153</v>
      </c>
      <c r="E493" s="206" t="s">
        <v>21</v>
      </c>
      <c r="F493" s="207" t="s">
        <v>622</v>
      </c>
      <c r="G493" s="204"/>
      <c r="H493" s="206" t="s">
        <v>21</v>
      </c>
      <c r="I493" s="208"/>
      <c r="J493" s="204"/>
      <c r="K493" s="204"/>
      <c r="L493" s="209"/>
      <c r="M493" s="210"/>
      <c r="N493" s="211"/>
      <c r="O493" s="211"/>
      <c r="P493" s="211"/>
      <c r="Q493" s="211"/>
      <c r="R493" s="211"/>
      <c r="S493" s="211"/>
      <c r="T493" s="212"/>
      <c r="AT493" s="213" t="s">
        <v>153</v>
      </c>
      <c r="AU493" s="213" t="s">
        <v>85</v>
      </c>
      <c r="AV493" s="11" t="s">
        <v>83</v>
      </c>
      <c r="AW493" s="11" t="s">
        <v>38</v>
      </c>
      <c r="AX493" s="11" t="s">
        <v>75</v>
      </c>
      <c r="AY493" s="213" t="s">
        <v>144</v>
      </c>
    </row>
    <row r="494" spans="2:65" s="12" customFormat="1">
      <c r="B494" s="214"/>
      <c r="C494" s="215"/>
      <c r="D494" s="205" t="s">
        <v>153</v>
      </c>
      <c r="E494" s="216" t="s">
        <v>21</v>
      </c>
      <c r="F494" s="217" t="s">
        <v>623</v>
      </c>
      <c r="G494" s="215"/>
      <c r="H494" s="218">
        <v>41.430999999999997</v>
      </c>
      <c r="I494" s="219"/>
      <c r="J494" s="215"/>
      <c r="K494" s="215"/>
      <c r="L494" s="220"/>
      <c r="M494" s="221"/>
      <c r="N494" s="222"/>
      <c r="O494" s="222"/>
      <c r="P494" s="222"/>
      <c r="Q494" s="222"/>
      <c r="R494" s="222"/>
      <c r="S494" s="222"/>
      <c r="T494" s="223"/>
      <c r="AT494" s="224" t="s">
        <v>153</v>
      </c>
      <c r="AU494" s="224" t="s">
        <v>85</v>
      </c>
      <c r="AV494" s="12" t="s">
        <v>85</v>
      </c>
      <c r="AW494" s="12" t="s">
        <v>38</v>
      </c>
      <c r="AX494" s="12" t="s">
        <v>75</v>
      </c>
      <c r="AY494" s="224" t="s">
        <v>144</v>
      </c>
    </row>
    <row r="495" spans="2:65" s="11" customFormat="1">
      <c r="B495" s="203"/>
      <c r="C495" s="204"/>
      <c r="D495" s="205" t="s">
        <v>153</v>
      </c>
      <c r="E495" s="206" t="s">
        <v>21</v>
      </c>
      <c r="F495" s="207" t="s">
        <v>624</v>
      </c>
      <c r="G495" s="204"/>
      <c r="H495" s="206" t="s">
        <v>21</v>
      </c>
      <c r="I495" s="208"/>
      <c r="J495" s="204"/>
      <c r="K495" s="204"/>
      <c r="L495" s="209"/>
      <c r="M495" s="210"/>
      <c r="N495" s="211"/>
      <c r="O495" s="211"/>
      <c r="P495" s="211"/>
      <c r="Q495" s="211"/>
      <c r="R495" s="211"/>
      <c r="S495" s="211"/>
      <c r="T495" s="212"/>
      <c r="AT495" s="213" t="s">
        <v>153</v>
      </c>
      <c r="AU495" s="213" t="s">
        <v>85</v>
      </c>
      <c r="AV495" s="11" t="s">
        <v>83</v>
      </c>
      <c r="AW495" s="11" t="s">
        <v>38</v>
      </c>
      <c r="AX495" s="11" t="s">
        <v>75</v>
      </c>
      <c r="AY495" s="213" t="s">
        <v>144</v>
      </c>
    </row>
    <row r="496" spans="2:65" s="12" customFormat="1">
      <c r="B496" s="214"/>
      <c r="C496" s="215"/>
      <c r="D496" s="205" t="s">
        <v>153</v>
      </c>
      <c r="E496" s="216" t="s">
        <v>21</v>
      </c>
      <c r="F496" s="217" t="s">
        <v>625</v>
      </c>
      <c r="G496" s="215"/>
      <c r="H496" s="218">
        <v>4.9589999999999996</v>
      </c>
      <c r="I496" s="219"/>
      <c r="J496" s="215"/>
      <c r="K496" s="215"/>
      <c r="L496" s="220"/>
      <c r="M496" s="221"/>
      <c r="N496" s="222"/>
      <c r="O496" s="222"/>
      <c r="P496" s="222"/>
      <c r="Q496" s="222"/>
      <c r="R496" s="222"/>
      <c r="S496" s="222"/>
      <c r="T496" s="223"/>
      <c r="AT496" s="224" t="s">
        <v>153</v>
      </c>
      <c r="AU496" s="224" t="s">
        <v>85</v>
      </c>
      <c r="AV496" s="12" t="s">
        <v>85</v>
      </c>
      <c r="AW496" s="12" t="s">
        <v>38</v>
      </c>
      <c r="AX496" s="12" t="s">
        <v>75</v>
      </c>
      <c r="AY496" s="224" t="s">
        <v>144</v>
      </c>
    </row>
    <row r="497" spans="2:65" s="11" customFormat="1">
      <c r="B497" s="203"/>
      <c r="C497" s="204"/>
      <c r="D497" s="205" t="s">
        <v>153</v>
      </c>
      <c r="E497" s="206" t="s">
        <v>21</v>
      </c>
      <c r="F497" s="207" t="s">
        <v>626</v>
      </c>
      <c r="G497" s="204"/>
      <c r="H497" s="206" t="s">
        <v>21</v>
      </c>
      <c r="I497" s="208"/>
      <c r="J497" s="204"/>
      <c r="K497" s="204"/>
      <c r="L497" s="209"/>
      <c r="M497" s="210"/>
      <c r="N497" s="211"/>
      <c r="O497" s="211"/>
      <c r="P497" s="211"/>
      <c r="Q497" s="211"/>
      <c r="R497" s="211"/>
      <c r="S497" s="211"/>
      <c r="T497" s="212"/>
      <c r="AT497" s="213" t="s">
        <v>153</v>
      </c>
      <c r="AU497" s="213" t="s">
        <v>85</v>
      </c>
      <c r="AV497" s="11" t="s">
        <v>83</v>
      </c>
      <c r="AW497" s="11" t="s">
        <v>38</v>
      </c>
      <c r="AX497" s="11" t="s">
        <v>75</v>
      </c>
      <c r="AY497" s="213" t="s">
        <v>144</v>
      </c>
    </row>
    <row r="498" spans="2:65" s="12" customFormat="1">
      <c r="B498" s="214"/>
      <c r="C498" s="215"/>
      <c r="D498" s="205" t="s">
        <v>153</v>
      </c>
      <c r="E498" s="216" t="s">
        <v>21</v>
      </c>
      <c r="F498" s="217" t="s">
        <v>627</v>
      </c>
      <c r="G498" s="215"/>
      <c r="H498" s="218">
        <v>5.0510000000000002</v>
      </c>
      <c r="I498" s="219"/>
      <c r="J498" s="215"/>
      <c r="K498" s="215"/>
      <c r="L498" s="220"/>
      <c r="M498" s="221"/>
      <c r="N498" s="222"/>
      <c r="O498" s="222"/>
      <c r="P498" s="222"/>
      <c r="Q498" s="222"/>
      <c r="R498" s="222"/>
      <c r="S498" s="222"/>
      <c r="T498" s="223"/>
      <c r="AT498" s="224" t="s">
        <v>153</v>
      </c>
      <c r="AU498" s="224" t="s">
        <v>85</v>
      </c>
      <c r="AV498" s="12" t="s">
        <v>85</v>
      </c>
      <c r="AW498" s="12" t="s">
        <v>38</v>
      </c>
      <c r="AX498" s="12" t="s">
        <v>75</v>
      </c>
      <c r="AY498" s="224" t="s">
        <v>144</v>
      </c>
    </row>
    <row r="499" spans="2:65" s="11" customFormat="1">
      <c r="B499" s="203"/>
      <c r="C499" s="204"/>
      <c r="D499" s="205" t="s">
        <v>153</v>
      </c>
      <c r="E499" s="206" t="s">
        <v>21</v>
      </c>
      <c r="F499" s="207" t="s">
        <v>628</v>
      </c>
      <c r="G499" s="204"/>
      <c r="H499" s="206" t="s">
        <v>21</v>
      </c>
      <c r="I499" s="208"/>
      <c r="J499" s="204"/>
      <c r="K499" s="204"/>
      <c r="L499" s="209"/>
      <c r="M499" s="210"/>
      <c r="N499" s="211"/>
      <c r="O499" s="211"/>
      <c r="P499" s="211"/>
      <c r="Q499" s="211"/>
      <c r="R499" s="211"/>
      <c r="S499" s="211"/>
      <c r="T499" s="212"/>
      <c r="AT499" s="213" t="s">
        <v>153</v>
      </c>
      <c r="AU499" s="213" t="s">
        <v>85</v>
      </c>
      <c r="AV499" s="11" t="s">
        <v>83</v>
      </c>
      <c r="AW499" s="11" t="s">
        <v>38</v>
      </c>
      <c r="AX499" s="11" t="s">
        <v>75</v>
      </c>
      <c r="AY499" s="213" t="s">
        <v>144</v>
      </c>
    </row>
    <row r="500" spans="2:65" s="12" customFormat="1">
      <c r="B500" s="214"/>
      <c r="C500" s="215"/>
      <c r="D500" s="205" t="s">
        <v>153</v>
      </c>
      <c r="E500" s="216" t="s">
        <v>21</v>
      </c>
      <c r="F500" s="217" t="s">
        <v>629</v>
      </c>
      <c r="G500" s="215"/>
      <c r="H500" s="218">
        <v>2.2690000000000001</v>
      </c>
      <c r="I500" s="219"/>
      <c r="J500" s="215"/>
      <c r="K500" s="215"/>
      <c r="L500" s="220"/>
      <c r="M500" s="221"/>
      <c r="N500" s="222"/>
      <c r="O500" s="222"/>
      <c r="P500" s="222"/>
      <c r="Q500" s="222"/>
      <c r="R500" s="222"/>
      <c r="S500" s="222"/>
      <c r="T500" s="223"/>
      <c r="AT500" s="224" t="s">
        <v>153</v>
      </c>
      <c r="AU500" s="224" t="s">
        <v>85</v>
      </c>
      <c r="AV500" s="12" t="s">
        <v>85</v>
      </c>
      <c r="AW500" s="12" t="s">
        <v>38</v>
      </c>
      <c r="AX500" s="12" t="s">
        <v>75</v>
      </c>
      <c r="AY500" s="224" t="s">
        <v>144</v>
      </c>
    </row>
    <row r="501" spans="2:65" s="13" customFormat="1">
      <c r="B501" s="235"/>
      <c r="C501" s="236"/>
      <c r="D501" s="205" t="s">
        <v>153</v>
      </c>
      <c r="E501" s="237" t="s">
        <v>21</v>
      </c>
      <c r="F501" s="238" t="s">
        <v>232</v>
      </c>
      <c r="G501" s="236"/>
      <c r="H501" s="239">
        <v>69.302000000000007</v>
      </c>
      <c r="I501" s="240"/>
      <c r="J501" s="236"/>
      <c r="K501" s="236"/>
      <c r="L501" s="241"/>
      <c r="M501" s="242"/>
      <c r="N501" s="243"/>
      <c r="O501" s="243"/>
      <c r="P501" s="243"/>
      <c r="Q501" s="243"/>
      <c r="R501" s="243"/>
      <c r="S501" s="243"/>
      <c r="T501" s="244"/>
      <c r="AT501" s="245" t="s">
        <v>153</v>
      </c>
      <c r="AU501" s="245" t="s">
        <v>85</v>
      </c>
      <c r="AV501" s="13" t="s">
        <v>151</v>
      </c>
      <c r="AW501" s="13" t="s">
        <v>38</v>
      </c>
      <c r="AX501" s="13" t="s">
        <v>83</v>
      </c>
      <c r="AY501" s="245" t="s">
        <v>144</v>
      </c>
    </row>
    <row r="502" spans="2:65" s="1" customFormat="1" ht="16.5" customHeight="1">
      <c r="B502" s="40"/>
      <c r="C502" s="191" t="s">
        <v>630</v>
      </c>
      <c r="D502" s="191" t="s">
        <v>146</v>
      </c>
      <c r="E502" s="192" t="s">
        <v>631</v>
      </c>
      <c r="F502" s="193" t="s">
        <v>632</v>
      </c>
      <c r="G502" s="194" t="s">
        <v>474</v>
      </c>
      <c r="H502" s="195">
        <v>37.869999999999997</v>
      </c>
      <c r="I502" s="196"/>
      <c r="J502" s="197">
        <f>ROUND(I502*H502,2)</f>
        <v>0</v>
      </c>
      <c r="K502" s="193" t="s">
        <v>21</v>
      </c>
      <c r="L502" s="60"/>
      <c r="M502" s="198" t="s">
        <v>21</v>
      </c>
      <c r="N502" s="199" t="s">
        <v>46</v>
      </c>
      <c r="O502" s="41"/>
      <c r="P502" s="200">
        <f>O502*H502</f>
        <v>0</v>
      </c>
      <c r="Q502" s="200">
        <v>0</v>
      </c>
      <c r="R502" s="200">
        <f>Q502*H502</f>
        <v>0</v>
      </c>
      <c r="S502" s="200">
        <v>0</v>
      </c>
      <c r="T502" s="201">
        <f>S502*H502</f>
        <v>0</v>
      </c>
      <c r="AR502" s="23" t="s">
        <v>151</v>
      </c>
      <c r="AT502" s="23" t="s">
        <v>146</v>
      </c>
      <c r="AU502" s="23" t="s">
        <v>85</v>
      </c>
      <c r="AY502" s="23" t="s">
        <v>144</v>
      </c>
      <c r="BE502" s="202">
        <f>IF(N502="základní",J502,0)</f>
        <v>0</v>
      </c>
      <c r="BF502" s="202">
        <f>IF(N502="snížená",J502,0)</f>
        <v>0</v>
      </c>
      <c r="BG502" s="202">
        <f>IF(N502="zákl. přenesená",J502,0)</f>
        <v>0</v>
      </c>
      <c r="BH502" s="202">
        <f>IF(N502="sníž. přenesená",J502,0)</f>
        <v>0</v>
      </c>
      <c r="BI502" s="202">
        <f>IF(N502="nulová",J502,0)</f>
        <v>0</v>
      </c>
      <c r="BJ502" s="23" t="s">
        <v>83</v>
      </c>
      <c r="BK502" s="202">
        <f>ROUND(I502*H502,2)</f>
        <v>0</v>
      </c>
      <c r="BL502" s="23" t="s">
        <v>151</v>
      </c>
      <c r="BM502" s="23" t="s">
        <v>633</v>
      </c>
    </row>
    <row r="503" spans="2:65" s="11" customFormat="1">
      <c r="B503" s="203"/>
      <c r="C503" s="204"/>
      <c r="D503" s="205" t="s">
        <v>153</v>
      </c>
      <c r="E503" s="206" t="s">
        <v>21</v>
      </c>
      <c r="F503" s="207" t="s">
        <v>620</v>
      </c>
      <c r="G503" s="204"/>
      <c r="H503" s="206" t="s">
        <v>21</v>
      </c>
      <c r="I503" s="208"/>
      <c r="J503" s="204"/>
      <c r="K503" s="204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153</v>
      </c>
      <c r="AU503" s="213" t="s">
        <v>85</v>
      </c>
      <c r="AV503" s="11" t="s">
        <v>83</v>
      </c>
      <c r="AW503" s="11" t="s">
        <v>38</v>
      </c>
      <c r="AX503" s="11" t="s">
        <v>75</v>
      </c>
      <c r="AY503" s="213" t="s">
        <v>144</v>
      </c>
    </row>
    <row r="504" spans="2:65" s="12" customFormat="1">
      <c r="B504" s="214"/>
      <c r="C504" s="215"/>
      <c r="D504" s="205" t="s">
        <v>153</v>
      </c>
      <c r="E504" s="216" t="s">
        <v>21</v>
      </c>
      <c r="F504" s="217" t="s">
        <v>634</v>
      </c>
      <c r="G504" s="215"/>
      <c r="H504" s="218">
        <v>8.52</v>
      </c>
      <c r="I504" s="219"/>
      <c r="J504" s="215"/>
      <c r="K504" s="215"/>
      <c r="L504" s="220"/>
      <c r="M504" s="221"/>
      <c r="N504" s="222"/>
      <c r="O504" s="222"/>
      <c r="P504" s="222"/>
      <c r="Q504" s="222"/>
      <c r="R504" s="222"/>
      <c r="S504" s="222"/>
      <c r="T504" s="223"/>
      <c r="AT504" s="224" t="s">
        <v>153</v>
      </c>
      <c r="AU504" s="224" t="s">
        <v>85</v>
      </c>
      <c r="AV504" s="12" t="s">
        <v>85</v>
      </c>
      <c r="AW504" s="12" t="s">
        <v>38</v>
      </c>
      <c r="AX504" s="12" t="s">
        <v>75</v>
      </c>
      <c r="AY504" s="224" t="s">
        <v>144</v>
      </c>
    </row>
    <row r="505" spans="2:65" s="11" customFormat="1">
      <c r="B505" s="203"/>
      <c r="C505" s="204"/>
      <c r="D505" s="205" t="s">
        <v>153</v>
      </c>
      <c r="E505" s="206" t="s">
        <v>21</v>
      </c>
      <c r="F505" s="207" t="s">
        <v>622</v>
      </c>
      <c r="G505" s="204"/>
      <c r="H505" s="206" t="s">
        <v>21</v>
      </c>
      <c r="I505" s="208"/>
      <c r="J505" s="204"/>
      <c r="K505" s="204"/>
      <c r="L505" s="209"/>
      <c r="M505" s="210"/>
      <c r="N505" s="211"/>
      <c r="O505" s="211"/>
      <c r="P505" s="211"/>
      <c r="Q505" s="211"/>
      <c r="R505" s="211"/>
      <c r="S505" s="211"/>
      <c r="T505" s="212"/>
      <c r="AT505" s="213" t="s">
        <v>153</v>
      </c>
      <c r="AU505" s="213" t="s">
        <v>85</v>
      </c>
      <c r="AV505" s="11" t="s">
        <v>83</v>
      </c>
      <c r="AW505" s="11" t="s">
        <v>38</v>
      </c>
      <c r="AX505" s="11" t="s">
        <v>75</v>
      </c>
      <c r="AY505" s="213" t="s">
        <v>144</v>
      </c>
    </row>
    <row r="506" spans="2:65" s="12" customFormat="1">
      <c r="B506" s="214"/>
      <c r="C506" s="215"/>
      <c r="D506" s="205" t="s">
        <v>153</v>
      </c>
      <c r="E506" s="216" t="s">
        <v>21</v>
      </c>
      <c r="F506" s="217" t="s">
        <v>635</v>
      </c>
      <c r="G506" s="215"/>
      <c r="H506" s="218">
        <v>22.64</v>
      </c>
      <c r="I506" s="219"/>
      <c r="J506" s="215"/>
      <c r="K506" s="215"/>
      <c r="L506" s="220"/>
      <c r="M506" s="221"/>
      <c r="N506" s="222"/>
      <c r="O506" s="222"/>
      <c r="P506" s="222"/>
      <c r="Q506" s="222"/>
      <c r="R506" s="222"/>
      <c r="S506" s="222"/>
      <c r="T506" s="223"/>
      <c r="AT506" s="224" t="s">
        <v>153</v>
      </c>
      <c r="AU506" s="224" t="s">
        <v>85</v>
      </c>
      <c r="AV506" s="12" t="s">
        <v>85</v>
      </c>
      <c r="AW506" s="12" t="s">
        <v>38</v>
      </c>
      <c r="AX506" s="12" t="s">
        <v>75</v>
      </c>
      <c r="AY506" s="224" t="s">
        <v>144</v>
      </c>
    </row>
    <row r="507" spans="2:65" s="11" customFormat="1">
      <c r="B507" s="203"/>
      <c r="C507" s="204"/>
      <c r="D507" s="205" t="s">
        <v>153</v>
      </c>
      <c r="E507" s="206" t="s">
        <v>21</v>
      </c>
      <c r="F507" s="207" t="s">
        <v>624</v>
      </c>
      <c r="G507" s="204"/>
      <c r="H507" s="206" t="s">
        <v>21</v>
      </c>
      <c r="I507" s="208"/>
      <c r="J507" s="204"/>
      <c r="K507" s="204"/>
      <c r="L507" s="209"/>
      <c r="M507" s="210"/>
      <c r="N507" s="211"/>
      <c r="O507" s="211"/>
      <c r="P507" s="211"/>
      <c r="Q507" s="211"/>
      <c r="R507" s="211"/>
      <c r="S507" s="211"/>
      <c r="T507" s="212"/>
      <c r="AT507" s="213" t="s">
        <v>153</v>
      </c>
      <c r="AU507" s="213" t="s">
        <v>85</v>
      </c>
      <c r="AV507" s="11" t="s">
        <v>83</v>
      </c>
      <c r="AW507" s="11" t="s">
        <v>38</v>
      </c>
      <c r="AX507" s="11" t="s">
        <v>75</v>
      </c>
      <c r="AY507" s="213" t="s">
        <v>144</v>
      </c>
    </row>
    <row r="508" spans="2:65" s="12" customFormat="1">
      <c r="B508" s="214"/>
      <c r="C508" s="215"/>
      <c r="D508" s="205" t="s">
        <v>153</v>
      </c>
      <c r="E508" s="216" t="s">
        <v>21</v>
      </c>
      <c r="F508" s="217" t="s">
        <v>636</v>
      </c>
      <c r="G508" s="215"/>
      <c r="H508" s="218">
        <v>2.71</v>
      </c>
      <c r="I508" s="219"/>
      <c r="J508" s="215"/>
      <c r="K508" s="215"/>
      <c r="L508" s="220"/>
      <c r="M508" s="221"/>
      <c r="N508" s="222"/>
      <c r="O508" s="222"/>
      <c r="P508" s="222"/>
      <c r="Q508" s="222"/>
      <c r="R508" s="222"/>
      <c r="S508" s="222"/>
      <c r="T508" s="223"/>
      <c r="AT508" s="224" t="s">
        <v>153</v>
      </c>
      <c r="AU508" s="224" t="s">
        <v>85</v>
      </c>
      <c r="AV508" s="12" t="s">
        <v>85</v>
      </c>
      <c r="AW508" s="12" t="s">
        <v>38</v>
      </c>
      <c r="AX508" s="12" t="s">
        <v>75</v>
      </c>
      <c r="AY508" s="224" t="s">
        <v>144</v>
      </c>
    </row>
    <row r="509" spans="2:65" s="11" customFormat="1">
      <c r="B509" s="203"/>
      <c r="C509" s="204"/>
      <c r="D509" s="205" t="s">
        <v>153</v>
      </c>
      <c r="E509" s="206" t="s">
        <v>21</v>
      </c>
      <c r="F509" s="207" t="s">
        <v>626</v>
      </c>
      <c r="G509" s="204"/>
      <c r="H509" s="206" t="s">
        <v>21</v>
      </c>
      <c r="I509" s="208"/>
      <c r="J509" s="204"/>
      <c r="K509" s="204"/>
      <c r="L509" s="209"/>
      <c r="M509" s="210"/>
      <c r="N509" s="211"/>
      <c r="O509" s="211"/>
      <c r="P509" s="211"/>
      <c r="Q509" s="211"/>
      <c r="R509" s="211"/>
      <c r="S509" s="211"/>
      <c r="T509" s="212"/>
      <c r="AT509" s="213" t="s">
        <v>153</v>
      </c>
      <c r="AU509" s="213" t="s">
        <v>85</v>
      </c>
      <c r="AV509" s="11" t="s">
        <v>83</v>
      </c>
      <c r="AW509" s="11" t="s">
        <v>38</v>
      </c>
      <c r="AX509" s="11" t="s">
        <v>75</v>
      </c>
      <c r="AY509" s="213" t="s">
        <v>144</v>
      </c>
    </row>
    <row r="510" spans="2:65" s="12" customFormat="1">
      <c r="B510" s="214"/>
      <c r="C510" s="215"/>
      <c r="D510" s="205" t="s">
        <v>153</v>
      </c>
      <c r="E510" s="216" t="s">
        <v>21</v>
      </c>
      <c r="F510" s="217" t="s">
        <v>637</v>
      </c>
      <c r="G510" s="215"/>
      <c r="H510" s="218">
        <v>2.76</v>
      </c>
      <c r="I510" s="219"/>
      <c r="J510" s="215"/>
      <c r="K510" s="215"/>
      <c r="L510" s="220"/>
      <c r="M510" s="221"/>
      <c r="N510" s="222"/>
      <c r="O510" s="222"/>
      <c r="P510" s="222"/>
      <c r="Q510" s="222"/>
      <c r="R510" s="222"/>
      <c r="S510" s="222"/>
      <c r="T510" s="223"/>
      <c r="AT510" s="224" t="s">
        <v>153</v>
      </c>
      <c r="AU510" s="224" t="s">
        <v>85</v>
      </c>
      <c r="AV510" s="12" t="s">
        <v>85</v>
      </c>
      <c r="AW510" s="12" t="s">
        <v>38</v>
      </c>
      <c r="AX510" s="12" t="s">
        <v>75</v>
      </c>
      <c r="AY510" s="224" t="s">
        <v>144</v>
      </c>
    </row>
    <row r="511" spans="2:65" s="11" customFormat="1">
      <c r="B511" s="203"/>
      <c r="C511" s="204"/>
      <c r="D511" s="205" t="s">
        <v>153</v>
      </c>
      <c r="E511" s="206" t="s">
        <v>21</v>
      </c>
      <c r="F511" s="207" t="s">
        <v>628</v>
      </c>
      <c r="G511" s="204"/>
      <c r="H511" s="206" t="s">
        <v>21</v>
      </c>
      <c r="I511" s="208"/>
      <c r="J511" s="204"/>
      <c r="K511" s="204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153</v>
      </c>
      <c r="AU511" s="213" t="s">
        <v>85</v>
      </c>
      <c r="AV511" s="11" t="s">
        <v>83</v>
      </c>
      <c r="AW511" s="11" t="s">
        <v>38</v>
      </c>
      <c r="AX511" s="11" t="s">
        <v>75</v>
      </c>
      <c r="AY511" s="213" t="s">
        <v>144</v>
      </c>
    </row>
    <row r="512" spans="2:65" s="12" customFormat="1">
      <c r="B512" s="214"/>
      <c r="C512" s="215"/>
      <c r="D512" s="205" t="s">
        <v>153</v>
      </c>
      <c r="E512" s="216" t="s">
        <v>21</v>
      </c>
      <c r="F512" s="217" t="s">
        <v>638</v>
      </c>
      <c r="G512" s="215"/>
      <c r="H512" s="218">
        <v>1.24</v>
      </c>
      <c r="I512" s="219"/>
      <c r="J512" s="215"/>
      <c r="K512" s="215"/>
      <c r="L512" s="220"/>
      <c r="M512" s="221"/>
      <c r="N512" s="222"/>
      <c r="O512" s="222"/>
      <c r="P512" s="222"/>
      <c r="Q512" s="222"/>
      <c r="R512" s="222"/>
      <c r="S512" s="222"/>
      <c r="T512" s="223"/>
      <c r="AT512" s="224" t="s">
        <v>153</v>
      </c>
      <c r="AU512" s="224" t="s">
        <v>85</v>
      </c>
      <c r="AV512" s="12" t="s">
        <v>85</v>
      </c>
      <c r="AW512" s="12" t="s">
        <v>38</v>
      </c>
      <c r="AX512" s="12" t="s">
        <v>75</v>
      </c>
      <c r="AY512" s="224" t="s">
        <v>144</v>
      </c>
    </row>
    <row r="513" spans="2:65" s="13" customFormat="1">
      <c r="B513" s="235"/>
      <c r="C513" s="236"/>
      <c r="D513" s="205" t="s">
        <v>153</v>
      </c>
      <c r="E513" s="237" t="s">
        <v>21</v>
      </c>
      <c r="F513" s="238" t="s">
        <v>232</v>
      </c>
      <c r="G513" s="236"/>
      <c r="H513" s="239">
        <v>37.869999999999997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AT513" s="245" t="s">
        <v>153</v>
      </c>
      <c r="AU513" s="245" t="s">
        <v>85</v>
      </c>
      <c r="AV513" s="13" t="s">
        <v>151</v>
      </c>
      <c r="AW513" s="13" t="s">
        <v>38</v>
      </c>
      <c r="AX513" s="13" t="s">
        <v>83</v>
      </c>
      <c r="AY513" s="245" t="s">
        <v>144</v>
      </c>
    </row>
    <row r="514" spans="2:65" s="1" customFormat="1" ht="16.5" customHeight="1">
      <c r="B514" s="40"/>
      <c r="C514" s="191" t="s">
        <v>639</v>
      </c>
      <c r="D514" s="191" t="s">
        <v>146</v>
      </c>
      <c r="E514" s="192" t="s">
        <v>640</v>
      </c>
      <c r="F514" s="193" t="s">
        <v>641</v>
      </c>
      <c r="G514" s="194" t="s">
        <v>510</v>
      </c>
      <c r="H514" s="195">
        <v>1</v>
      </c>
      <c r="I514" s="196"/>
      <c r="J514" s="197">
        <f>ROUND(I514*H514,2)</f>
        <v>0</v>
      </c>
      <c r="K514" s="193" t="s">
        <v>21</v>
      </c>
      <c r="L514" s="60"/>
      <c r="M514" s="198" t="s">
        <v>21</v>
      </c>
      <c r="N514" s="199" t="s">
        <v>46</v>
      </c>
      <c r="O514" s="41"/>
      <c r="P514" s="200">
        <f>O514*H514</f>
        <v>0</v>
      </c>
      <c r="Q514" s="200">
        <v>0</v>
      </c>
      <c r="R514" s="200">
        <f>Q514*H514</f>
        <v>0</v>
      </c>
      <c r="S514" s="200">
        <v>0</v>
      </c>
      <c r="T514" s="201">
        <f>S514*H514</f>
        <v>0</v>
      </c>
      <c r="AR514" s="23" t="s">
        <v>151</v>
      </c>
      <c r="AT514" s="23" t="s">
        <v>146</v>
      </c>
      <c r="AU514" s="23" t="s">
        <v>85</v>
      </c>
      <c r="AY514" s="23" t="s">
        <v>144</v>
      </c>
      <c r="BE514" s="202">
        <f>IF(N514="základní",J514,0)</f>
        <v>0</v>
      </c>
      <c r="BF514" s="202">
        <f>IF(N514="snížená",J514,0)</f>
        <v>0</v>
      </c>
      <c r="BG514" s="202">
        <f>IF(N514="zákl. přenesená",J514,0)</f>
        <v>0</v>
      </c>
      <c r="BH514" s="202">
        <f>IF(N514="sníž. přenesená",J514,0)</f>
        <v>0</v>
      </c>
      <c r="BI514" s="202">
        <f>IF(N514="nulová",J514,0)</f>
        <v>0</v>
      </c>
      <c r="BJ514" s="23" t="s">
        <v>83</v>
      </c>
      <c r="BK514" s="202">
        <f>ROUND(I514*H514,2)</f>
        <v>0</v>
      </c>
      <c r="BL514" s="23" t="s">
        <v>151</v>
      </c>
      <c r="BM514" s="23" t="s">
        <v>642</v>
      </c>
    </row>
    <row r="515" spans="2:65" s="1" customFormat="1" ht="25.5" customHeight="1">
      <c r="B515" s="40"/>
      <c r="C515" s="191" t="s">
        <v>643</v>
      </c>
      <c r="D515" s="191" t="s">
        <v>146</v>
      </c>
      <c r="E515" s="192" t="s">
        <v>644</v>
      </c>
      <c r="F515" s="193" t="s">
        <v>645</v>
      </c>
      <c r="G515" s="194" t="s">
        <v>510</v>
      </c>
      <c r="H515" s="195">
        <v>1</v>
      </c>
      <c r="I515" s="196"/>
      <c r="J515" s="197">
        <f>ROUND(I515*H515,2)</f>
        <v>0</v>
      </c>
      <c r="K515" s="193" t="s">
        <v>21</v>
      </c>
      <c r="L515" s="60"/>
      <c r="M515" s="198" t="s">
        <v>21</v>
      </c>
      <c r="N515" s="199" t="s">
        <v>46</v>
      </c>
      <c r="O515" s="41"/>
      <c r="P515" s="200">
        <f>O515*H515</f>
        <v>0</v>
      </c>
      <c r="Q515" s="200">
        <v>0</v>
      </c>
      <c r="R515" s="200">
        <f>Q515*H515</f>
        <v>0</v>
      </c>
      <c r="S515" s="200">
        <v>0</v>
      </c>
      <c r="T515" s="201">
        <f>S515*H515</f>
        <v>0</v>
      </c>
      <c r="AR515" s="23" t="s">
        <v>151</v>
      </c>
      <c r="AT515" s="23" t="s">
        <v>146</v>
      </c>
      <c r="AU515" s="23" t="s">
        <v>85</v>
      </c>
      <c r="AY515" s="23" t="s">
        <v>144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23" t="s">
        <v>83</v>
      </c>
      <c r="BK515" s="202">
        <f>ROUND(I515*H515,2)</f>
        <v>0</v>
      </c>
      <c r="BL515" s="23" t="s">
        <v>151</v>
      </c>
      <c r="BM515" s="23" t="s">
        <v>646</v>
      </c>
    </row>
    <row r="516" spans="2:65" s="1" customFormat="1" ht="16.5" customHeight="1">
      <c r="B516" s="40"/>
      <c r="C516" s="191" t="s">
        <v>647</v>
      </c>
      <c r="D516" s="191" t="s">
        <v>146</v>
      </c>
      <c r="E516" s="192" t="s">
        <v>648</v>
      </c>
      <c r="F516" s="193" t="s">
        <v>649</v>
      </c>
      <c r="G516" s="194" t="s">
        <v>510</v>
      </c>
      <c r="H516" s="195">
        <v>1</v>
      </c>
      <c r="I516" s="196"/>
      <c r="J516" s="197">
        <f>ROUND(I516*H516,2)</f>
        <v>0</v>
      </c>
      <c r="K516" s="193" t="s">
        <v>21</v>
      </c>
      <c r="L516" s="60"/>
      <c r="M516" s="198" t="s">
        <v>21</v>
      </c>
      <c r="N516" s="199" t="s">
        <v>46</v>
      </c>
      <c r="O516" s="41"/>
      <c r="P516" s="200">
        <f>O516*H516</f>
        <v>0</v>
      </c>
      <c r="Q516" s="200">
        <v>0</v>
      </c>
      <c r="R516" s="200">
        <f>Q516*H516</f>
        <v>0</v>
      </c>
      <c r="S516" s="200">
        <v>0</v>
      </c>
      <c r="T516" s="201">
        <f>S516*H516</f>
        <v>0</v>
      </c>
      <c r="AR516" s="23" t="s">
        <v>151</v>
      </c>
      <c r="AT516" s="23" t="s">
        <v>146</v>
      </c>
      <c r="AU516" s="23" t="s">
        <v>85</v>
      </c>
      <c r="AY516" s="23" t="s">
        <v>144</v>
      </c>
      <c r="BE516" s="202">
        <f>IF(N516="základní",J516,0)</f>
        <v>0</v>
      </c>
      <c r="BF516" s="202">
        <f>IF(N516="snížená",J516,0)</f>
        <v>0</v>
      </c>
      <c r="BG516" s="202">
        <f>IF(N516="zákl. přenesená",J516,0)</f>
        <v>0</v>
      </c>
      <c r="BH516" s="202">
        <f>IF(N516="sníž. přenesená",J516,0)</f>
        <v>0</v>
      </c>
      <c r="BI516" s="202">
        <f>IF(N516="nulová",J516,0)</f>
        <v>0</v>
      </c>
      <c r="BJ516" s="23" t="s">
        <v>83</v>
      </c>
      <c r="BK516" s="202">
        <f>ROUND(I516*H516,2)</f>
        <v>0</v>
      </c>
      <c r="BL516" s="23" t="s">
        <v>151</v>
      </c>
      <c r="BM516" s="23" t="s">
        <v>650</v>
      </c>
    </row>
    <row r="517" spans="2:65" s="11" customFormat="1" ht="40.5">
      <c r="B517" s="203"/>
      <c r="C517" s="204"/>
      <c r="D517" s="205" t="s">
        <v>153</v>
      </c>
      <c r="E517" s="206" t="s">
        <v>21</v>
      </c>
      <c r="F517" s="207" t="s">
        <v>651</v>
      </c>
      <c r="G517" s="204"/>
      <c r="H517" s="206" t="s">
        <v>21</v>
      </c>
      <c r="I517" s="208"/>
      <c r="J517" s="204"/>
      <c r="K517" s="204"/>
      <c r="L517" s="209"/>
      <c r="M517" s="210"/>
      <c r="N517" s="211"/>
      <c r="O517" s="211"/>
      <c r="P517" s="211"/>
      <c r="Q517" s="211"/>
      <c r="R517" s="211"/>
      <c r="S517" s="211"/>
      <c r="T517" s="212"/>
      <c r="AT517" s="213" t="s">
        <v>153</v>
      </c>
      <c r="AU517" s="213" t="s">
        <v>85</v>
      </c>
      <c r="AV517" s="11" t="s">
        <v>83</v>
      </c>
      <c r="AW517" s="11" t="s">
        <v>38</v>
      </c>
      <c r="AX517" s="11" t="s">
        <v>75</v>
      </c>
      <c r="AY517" s="213" t="s">
        <v>144</v>
      </c>
    </row>
    <row r="518" spans="2:65" s="11" customFormat="1" ht="40.5">
      <c r="B518" s="203"/>
      <c r="C518" s="204"/>
      <c r="D518" s="205" t="s">
        <v>153</v>
      </c>
      <c r="E518" s="206" t="s">
        <v>21</v>
      </c>
      <c r="F518" s="207" t="s">
        <v>652</v>
      </c>
      <c r="G518" s="204"/>
      <c r="H518" s="206" t="s">
        <v>21</v>
      </c>
      <c r="I518" s="208"/>
      <c r="J518" s="204"/>
      <c r="K518" s="204"/>
      <c r="L518" s="209"/>
      <c r="M518" s="210"/>
      <c r="N518" s="211"/>
      <c r="O518" s="211"/>
      <c r="P518" s="211"/>
      <c r="Q518" s="211"/>
      <c r="R518" s="211"/>
      <c r="S518" s="211"/>
      <c r="T518" s="212"/>
      <c r="AT518" s="213" t="s">
        <v>153</v>
      </c>
      <c r="AU518" s="213" t="s">
        <v>85</v>
      </c>
      <c r="AV518" s="11" t="s">
        <v>83</v>
      </c>
      <c r="AW518" s="11" t="s">
        <v>38</v>
      </c>
      <c r="AX518" s="11" t="s">
        <v>75</v>
      </c>
      <c r="AY518" s="213" t="s">
        <v>144</v>
      </c>
    </row>
    <row r="519" spans="2:65" s="11" customFormat="1" ht="40.5">
      <c r="B519" s="203"/>
      <c r="C519" s="204"/>
      <c r="D519" s="205" t="s">
        <v>153</v>
      </c>
      <c r="E519" s="206" t="s">
        <v>21</v>
      </c>
      <c r="F519" s="207" t="s">
        <v>653</v>
      </c>
      <c r="G519" s="204"/>
      <c r="H519" s="206" t="s">
        <v>21</v>
      </c>
      <c r="I519" s="208"/>
      <c r="J519" s="204"/>
      <c r="K519" s="204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153</v>
      </c>
      <c r="AU519" s="213" t="s">
        <v>85</v>
      </c>
      <c r="AV519" s="11" t="s">
        <v>83</v>
      </c>
      <c r="AW519" s="11" t="s">
        <v>38</v>
      </c>
      <c r="AX519" s="11" t="s">
        <v>75</v>
      </c>
      <c r="AY519" s="213" t="s">
        <v>144</v>
      </c>
    </row>
    <row r="520" spans="2:65" s="11" customFormat="1">
      <c r="B520" s="203"/>
      <c r="C520" s="204"/>
      <c r="D520" s="205" t="s">
        <v>153</v>
      </c>
      <c r="E520" s="206" t="s">
        <v>21</v>
      </c>
      <c r="F520" s="207" t="s">
        <v>654</v>
      </c>
      <c r="G520" s="204"/>
      <c r="H520" s="206" t="s">
        <v>21</v>
      </c>
      <c r="I520" s="208"/>
      <c r="J520" s="204"/>
      <c r="K520" s="204"/>
      <c r="L520" s="209"/>
      <c r="M520" s="210"/>
      <c r="N520" s="211"/>
      <c r="O520" s="211"/>
      <c r="P520" s="211"/>
      <c r="Q520" s="211"/>
      <c r="R520" s="211"/>
      <c r="S520" s="211"/>
      <c r="T520" s="212"/>
      <c r="AT520" s="213" t="s">
        <v>153</v>
      </c>
      <c r="AU520" s="213" t="s">
        <v>85</v>
      </c>
      <c r="AV520" s="11" t="s">
        <v>83</v>
      </c>
      <c r="AW520" s="11" t="s">
        <v>38</v>
      </c>
      <c r="AX520" s="11" t="s">
        <v>75</v>
      </c>
      <c r="AY520" s="213" t="s">
        <v>144</v>
      </c>
    </row>
    <row r="521" spans="2:65" s="12" customFormat="1">
      <c r="B521" s="214"/>
      <c r="C521" s="215"/>
      <c r="D521" s="205" t="s">
        <v>153</v>
      </c>
      <c r="E521" s="216" t="s">
        <v>21</v>
      </c>
      <c r="F521" s="217" t="s">
        <v>83</v>
      </c>
      <c r="G521" s="215"/>
      <c r="H521" s="218">
        <v>1</v>
      </c>
      <c r="I521" s="219"/>
      <c r="J521" s="215"/>
      <c r="K521" s="215"/>
      <c r="L521" s="220"/>
      <c r="M521" s="221"/>
      <c r="N521" s="222"/>
      <c r="O521" s="222"/>
      <c r="P521" s="222"/>
      <c r="Q521" s="222"/>
      <c r="R521" s="222"/>
      <c r="S521" s="222"/>
      <c r="T521" s="223"/>
      <c r="AT521" s="224" t="s">
        <v>153</v>
      </c>
      <c r="AU521" s="224" t="s">
        <v>85</v>
      </c>
      <c r="AV521" s="12" t="s">
        <v>85</v>
      </c>
      <c r="AW521" s="12" t="s">
        <v>38</v>
      </c>
      <c r="AX521" s="12" t="s">
        <v>83</v>
      </c>
      <c r="AY521" s="224" t="s">
        <v>144</v>
      </c>
    </row>
    <row r="522" spans="2:65" s="1" customFormat="1" ht="16.5" customHeight="1">
      <c r="B522" s="40"/>
      <c r="C522" s="191" t="s">
        <v>655</v>
      </c>
      <c r="D522" s="191" t="s">
        <v>146</v>
      </c>
      <c r="E522" s="192" t="s">
        <v>656</v>
      </c>
      <c r="F522" s="193" t="s">
        <v>657</v>
      </c>
      <c r="G522" s="194" t="s">
        <v>149</v>
      </c>
      <c r="H522" s="195">
        <v>43.65</v>
      </c>
      <c r="I522" s="196"/>
      <c r="J522" s="197">
        <f>ROUND(I522*H522,2)</f>
        <v>0</v>
      </c>
      <c r="K522" s="193" t="s">
        <v>21</v>
      </c>
      <c r="L522" s="60"/>
      <c r="M522" s="198" t="s">
        <v>21</v>
      </c>
      <c r="N522" s="199" t="s">
        <v>46</v>
      </c>
      <c r="O522" s="41"/>
      <c r="P522" s="200">
        <f>O522*H522</f>
        <v>0</v>
      </c>
      <c r="Q522" s="200">
        <v>0</v>
      </c>
      <c r="R522" s="200">
        <f>Q522*H522</f>
        <v>0</v>
      </c>
      <c r="S522" s="200">
        <v>0</v>
      </c>
      <c r="T522" s="201">
        <f>S522*H522</f>
        <v>0</v>
      </c>
      <c r="AR522" s="23" t="s">
        <v>151</v>
      </c>
      <c r="AT522" s="23" t="s">
        <v>146</v>
      </c>
      <c r="AU522" s="23" t="s">
        <v>85</v>
      </c>
      <c r="AY522" s="23" t="s">
        <v>144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23" t="s">
        <v>83</v>
      </c>
      <c r="BK522" s="202">
        <f>ROUND(I522*H522,2)</f>
        <v>0</v>
      </c>
      <c r="BL522" s="23" t="s">
        <v>151</v>
      </c>
      <c r="BM522" s="23" t="s">
        <v>658</v>
      </c>
    </row>
    <row r="523" spans="2:65" s="11" customFormat="1">
      <c r="B523" s="203"/>
      <c r="C523" s="204"/>
      <c r="D523" s="205" t="s">
        <v>153</v>
      </c>
      <c r="E523" s="206" t="s">
        <v>21</v>
      </c>
      <c r="F523" s="207" t="s">
        <v>659</v>
      </c>
      <c r="G523" s="204"/>
      <c r="H523" s="206" t="s">
        <v>21</v>
      </c>
      <c r="I523" s="208"/>
      <c r="J523" s="204"/>
      <c r="K523" s="204"/>
      <c r="L523" s="209"/>
      <c r="M523" s="210"/>
      <c r="N523" s="211"/>
      <c r="O523" s="211"/>
      <c r="P523" s="211"/>
      <c r="Q523" s="211"/>
      <c r="R523" s="211"/>
      <c r="S523" s="211"/>
      <c r="T523" s="212"/>
      <c r="AT523" s="213" t="s">
        <v>153</v>
      </c>
      <c r="AU523" s="213" t="s">
        <v>85</v>
      </c>
      <c r="AV523" s="11" t="s">
        <v>83</v>
      </c>
      <c r="AW523" s="11" t="s">
        <v>38</v>
      </c>
      <c r="AX523" s="11" t="s">
        <v>75</v>
      </c>
      <c r="AY523" s="213" t="s">
        <v>144</v>
      </c>
    </row>
    <row r="524" spans="2:65" s="11" customFormat="1">
      <c r="B524" s="203"/>
      <c r="C524" s="204"/>
      <c r="D524" s="205" t="s">
        <v>153</v>
      </c>
      <c r="E524" s="206" t="s">
        <v>21</v>
      </c>
      <c r="F524" s="207" t="s">
        <v>660</v>
      </c>
      <c r="G524" s="204"/>
      <c r="H524" s="206" t="s">
        <v>21</v>
      </c>
      <c r="I524" s="208"/>
      <c r="J524" s="204"/>
      <c r="K524" s="204"/>
      <c r="L524" s="209"/>
      <c r="M524" s="210"/>
      <c r="N524" s="211"/>
      <c r="O524" s="211"/>
      <c r="P524" s="211"/>
      <c r="Q524" s="211"/>
      <c r="R524" s="211"/>
      <c r="S524" s="211"/>
      <c r="T524" s="212"/>
      <c r="AT524" s="213" t="s">
        <v>153</v>
      </c>
      <c r="AU524" s="213" t="s">
        <v>85</v>
      </c>
      <c r="AV524" s="11" t="s">
        <v>83</v>
      </c>
      <c r="AW524" s="11" t="s">
        <v>38</v>
      </c>
      <c r="AX524" s="11" t="s">
        <v>75</v>
      </c>
      <c r="AY524" s="213" t="s">
        <v>144</v>
      </c>
    </row>
    <row r="525" spans="2:65" s="11" customFormat="1">
      <c r="B525" s="203"/>
      <c r="C525" s="204"/>
      <c r="D525" s="205" t="s">
        <v>153</v>
      </c>
      <c r="E525" s="206" t="s">
        <v>21</v>
      </c>
      <c r="F525" s="207" t="s">
        <v>661</v>
      </c>
      <c r="G525" s="204"/>
      <c r="H525" s="206" t="s">
        <v>21</v>
      </c>
      <c r="I525" s="208"/>
      <c r="J525" s="204"/>
      <c r="K525" s="204"/>
      <c r="L525" s="209"/>
      <c r="M525" s="210"/>
      <c r="N525" s="211"/>
      <c r="O525" s="211"/>
      <c r="P525" s="211"/>
      <c r="Q525" s="211"/>
      <c r="R525" s="211"/>
      <c r="S525" s="211"/>
      <c r="T525" s="212"/>
      <c r="AT525" s="213" t="s">
        <v>153</v>
      </c>
      <c r="AU525" s="213" t="s">
        <v>85</v>
      </c>
      <c r="AV525" s="11" t="s">
        <v>83</v>
      </c>
      <c r="AW525" s="11" t="s">
        <v>38</v>
      </c>
      <c r="AX525" s="11" t="s">
        <v>75</v>
      </c>
      <c r="AY525" s="213" t="s">
        <v>144</v>
      </c>
    </row>
    <row r="526" spans="2:65" s="11" customFormat="1">
      <c r="B526" s="203"/>
      <c r="C526" s="204"/>
      <c r="D526" s="205" t="s">
        <v>153</v>
      </c>
      <c r="E526" s="206" t="s">
        <v>21</v>
      </c>
      <c r="F526" s="207" t="s">
        <v>662</v>
      </c>
      <c r="G526" s="204"/>
      <c r="H526" s="206" t="s">
        <v>21</v>
      </c>
      <c r="I526" s="208"/>
      <c r="J526" s="204"/>
      <c r="K526" s="204"/>
      <c r="L526" s="209"/>
      <c r="M526" s="210"/>
      <c r="N526" s="211"/>
      <c r="O526" s="211"/>
      <c r="P526" s="211"/>
      <c r="Q526" s="211"/>
      <c r="R526" s="211"/>
      <c r="S526" s="211"/>
      <c r="T526" s="212"/>
      <c r="AT526" s="213" t="s">
        <v>153</v>
      </c>
      <c r="AU526" s="213" t="s">
        <v>85</v>
      </c>
      <c r="AV526" s="11" t="s">
        <v>83</v>
      </c>
      <c r="AW526" s="11" t="s">
        <v>38</v>
      </c>
      <c r="AX526" s="11" t="s">
        <v>75</v>
      </c>
      <c r="AY526" s="213" t="s">
        <v>144</v>
      </c>
    </row>
    <row r="527" spans="2:65" s="11" customFormat="1">
      <c r="B527" s="203"/>
      <c r="C527" s="204"/>
      <c r="D527" s="205" t="s">
        <v>153</v>
      </c>
      <c r="E527" s="206" t="s">
        <v>21</v>
      </c>
      <c r="F527" s="207" t="s">
        <v>661</v>
      </c>
      <c r="G527" s="204"/>
      <c r="H527" s="206" t="s">
        <v>21</v>
      </c>
      <c r="I527" s="208"/>
      <c r="J527" s="204"/>
      <c r="K527" s="204"/>
      <c r="L527" s="209"/>
      <c r="M527" s="210"/>
      <c r="N527" s="211"/>
      <c r="O527" s="211"/>
      <c r="P527" s="211"/>
      <c r="Q527" s="211"/>
      <c r="R527" s="211"/>
      <c r="S527" s="211"/>
      <c r="T527" s="212"/>
      <c r="AT527" s="213" t="s">
        <v>153</v>
      </c>
      <c r="AU527" s="213" t="s">
        <v>85</v>
      </c>
      <c r="AV527" s="11" t="s">
        <v>83</v>
      </c>
      <c r="AW527" s="11" t="s">
        <v>38</v>
      </c>
      <c r="AX527" s="11" t="s">
        <v>75</v>
      </c>
      <c r="AY527" s="213" t="s">
        <v>144</v>
      </c>
    </row>
    <row r="528" spans="2:65" s="11" customFormat="1" ht="27">
      <c r="B528" s="203"/>
      <c r="C528" s="204"/>
      <c r="D528" s="205" t="s">
        <v>153</v>
      </c>
      <c r="E528" s="206" t="s">
        <v>21</v>
      </c>
      <c r="F528" s="207" t="s">
        <v>663</v>
      </c>
      <c r="G528" s="204"/>
      <c r="H528" s="206" t="s">
        <v>21</v>
      </c>
      <c r="I528" s="208"/>
      <c r="J528" s="204"/>
      <c r="K528" s="204"/>
      <c r="L528" s="209"/>
      <c r="M528" s="210"/>
      <c r="N528" s="211"/>
      <c r="O528" s="211"/>
      <c r="P528" s="211"/>
      <c r="Q528" s="211"/>
      <c r="R528" s="211"/>
      <c r="S528" s="211"/>
      <c r="T528" s="212"/>
      <c r="AT528" s="213" t="s">
        <v>153</v>
      </c>
      <c r="AU528" s="213" t="s">
        <v>85</v>
      </c>
      <c r="AV528" s="11" t="s">
        <v>83</v>
      </c>
      <c r="AW528" s="11" t="s">
        <v>38</v>
      </c>
      <c r="AX528" s="11" t="s">
        <v>75</v>
      </c>
      <c r="AY528" s="213" t="s">
        <v>144</v>
      </c>
    </row>
    <row r="529" spans="2:65" s="11" customFormat="1">
      <c r="B529" s="203"/>
      <c r="C529" s="204"/>
      <c r="D529" s="205" t="s">
        <v>153</v>
      </c>
      <c r="E529" s="206" t="s">
        <v>21</v>
      </c>
      <c r="F529" s="207" t="s">
        <v>661</v>
      </c>
      <c r="G529" s="204"/>
      <c r="H529" s="206" t="s">
        <v>21</v>
      </c>
      <c r="I529" s="208"/>
      <c r="J529" s="204"/>
      <c r="K529" s="204"/>
      <c r="L529" s="209"/>
      <c r="M529" s="210"/>
      <c r="N529" s="211"/>
      <c r="O529" s="211"/>
      <c r="P529" s="211"/>
      <c r="Q529" s="211"/>
      <c r="R529" s="211"/>
      <c r="S529" s="211"/>
      <c r="T529" s="212"/>
      <c r="AT529" s="213" t="s">
        <v>153</v>
      </c>
      <c r="AU529" s="213" t="s">
        <v>85</v>
      </c>
      <c r="AV529" s="11" t="s">
        <v>83</v>
      </c>
      <c r="AW529" s="11" t="s">
        <v>38</v>
      </c>
      <c r="AX529" s="11" t="s">
        <v>75</v>
      </c>
      <c r="AY529" s="213" t="s">
        <v>144</v>
      </c>
    </row>
    <row r="530" spans="2:65" s="11" customFormat="1">
      <c r="B530" s="203"/>
      <c r="C530" s="204"/>
      <c r="D530" s="205" t="s">
        <v>153</v>
      </c>
      <c r="E530" s="206" t="s">
        <v>21</v>
      </c>
      <c r="F530" s="207" t="s">
        <v>664</v>
      </c>
      <c r="G530" s="204"/>
      <c r="H530" s="206" t="s">
        <v>21</v>
      </c>
      <c r="I530" s="208"/>
      <c r="J530" s="204"/>
      <c r="K530" s="204"/>
      <c r="L530" s="209"/>
      <c r="M530" s="210"/>
      <c r="N530" s="211"/>
      <c r="O530" s="211"/>
      <c r="P530" s="211"/>
      <c r="Q530" s="211"/>
      <c r="R530" s="211"/>
      <c r="S530" s="211"/>
      <c r="T530" s="212"/>
      <c r="AT530" s="213" t="s">
        <v>153</v>
      </c>
      <c r="AU530" s="213" t="s">
        <v>85</v>
      </c>
      <c r="AV530" s="11" t="s">
        <v>83</v>
      </c>
      <c r="AW530" s="11" t="s">
        <v>38</v>
      </c>
      <c r="AX530" s="11" t="s">
        <v>75</v>
      </c>
      <c r="AY530" s="213" t="s">
        <v>144</v>
      </c>
    </row>
    <row r="531" spans="2:65" s="11" customFormat="1">
      <c r="B531" s="203"/>
      <c r="C531" s="204"/>
      <c r="D531" s="205" t="s">
        <v>153</v>
      </c>
      <c r="E531" s="206" t="s">
        <v>21</v>
      </c>
      <c r="F531" s="207" t="s">
        <v>665</v>
      </c>
      <c r="G531" s="204"/>
      <c r="H531" s="206" t="s">
        <v>21</v>
      </c>
      <c r="I531" s="208"/>
      <c r="J531" s="204"/>
      <c r="K531" s="204"/>
      <c r="L531" s="209"/>
      <c r="M531" s="210"/>
      <c r="N531" s="211"/>
      <c r="O531" s="211"/>
      <c r="P531" s="211"/>
      <c r="Q531" s="211"/>
      <c r="R531" s="211"/>
      <c r="S531" s="211"/>
      <c r="T531" s="212"/>
      <c r="AT531" s="213" t="s">
        <v>153</v>
      </c>
      <c r="AU531" s="213" t="s">
        <v>85</v>
      </c>
      <c r="AV531" s="11" t="s">
        <v>83</v>
      </c>
      <c r="AW531" s="11" t="s">
        <v>38</v>
      </c>
      <c r="AX531" s="11" t="s">
        <v>75</v>
      </c>
      <c r="AY531" s="213" t="s">
        <v>144</v>
      </c>
    </row>
    <row r="532" spans="2:65" s="11" customFormat="1">
      <c r="B532" s="203"/>
      <c r="C532" s="204"/>
      <c r="D532" s="205" t="s">
        <v>153</v>
      </c>
      <c r="E532" s="206" t="s">
        <v>21</v>
      </c>
      <c r="F532" s="207" t="s">
        <v>666</v>
      </c>
      <c r="G532" s="204"/>
      <c r="H532" s="206" t="s">
        <v>21</v>
      </c>
      <c r="I532" s="208"/>
      <c r="J532" s="204"/>
      <c r="K532" s="204"/>
      <c r="L532" s="209"/>
      <c r="M532" s="210"/>
      <c r="N532" s="211"/>
      <c r="O532" s="211"/>
      <c r="P532" s="211"/>
      <c r="Q532" s="211"/>
      <c r="R532" s="211"/>
      <c r="S532" s="211"/>
      <c r="T532" s="212"/>
      <c r="AT532" s="213" t="s">
        <v>153</v>
      </c>
      <c r="AU532" s="213" t="s">
        <v>85</v>
      </c>
      <c r="AV532" s="11" t="s">
        <v>83</v>
      </c>
      <c r="AW532" s="11" t="s">
        <v>38</v>
      </c>
      <c r="AX532" s="11" t="s">
        <v>75</v>
      </c>
      <c r="AY532" s="213" t="s">
        <v>144</v>
      </c>
    </row>
    <row r="533" spans="2:65" s="11" customFormat="1">
      <c r="B533" s="203"/>
      <c r="C533" s="204"/>
      <c r="D533" s="205" t="s">
        <v>153</v>
      </c>
      <c r="E533" s="206" t="s">
        <v>21</v>
      </c>
      <c r="F533" s="207" t="s">
        <v>667</v>
      </c>
      <c r="G533" s="204"/>
      <c r="H533" s="206" t="s">
        <v>21</v>
      </c>
      <c r="I533" s="208"/>
      <c r="J533" s="204"/>
      <c r="K533" s="204"/>
      <c r="L533" s="209"/>
      <c r="M533" s="210"/>
      <c r="N533" s="211"/>
      <c r="O533" s="211"/>
      <c r="P533" s="211"/>
      <c r="Q533" s="211"/>
      <c r="R533" s="211"/>
      <c r="S533" s="211"/>
      <c r="T533" s="212"/>
      <c r="AT533" s="213" t="s">
        <v>153</v>
      </c>
      <c r="AU533" s="213" t="s">
        <v>85</v>
      </c>
      <c r="AV533" s="11" t="s">
        <v>83</v>
      </c>
      <c r="AW533" s="11" t="s">
        <v>38</v>
      </c>
      <c r="AX533" s="11" t="s">
        <v>75</v>
      </c>
      <c r="AY533" s="213" t="s">
        <v>144</v>
      </c>
    </row>
    <row r="534" spans="2:65" s="11" customFormat="1" ht="27">
      <c r="B534" s="203"/>
      <c r="C534" s="204"/>
      <c r="D534" s="205" t="s">
        <v>153</v>
      </c>
      <c r="E534" s="206" t="s">
        <v>21</v>
      </c>
      <c r="F534" s="207" t="s">
        <v>668</v>
      </c>
      <c r="G534" s="204"/>
      <c r="H534" s="206" t="s">
        <v>21</v>
      </c>
      <c r="I534" s="208"/>
      <c r="J534" s="204"/>
      <c r="K534" s="204"/>
      <c r="L534" s="209"/>
      <c r="M534" s="210"/>
      <c r="N534" s="211"/>
      <c r="O534" s="211"/>
      <c r="P534" s="211"/>
      <c r="Q534" s="211"/>
      <c r="R534" s="211"/>
      <c r="S534" s="211"/>
      <c r="T534" s="212"/>
      <c r="AT534" s="213" t="s">
        <v>153</v>
      </c>
      <c r="AU534" s="213" t="s">
        <v>85</v>
      </c>
      <c r="AV534" s="11" t="s">
        <v>83</v>
      </c>
      <c r="AW534" s="11" t="s">
        <v>38</v>
      </c>
      <c r="AX534" s="11" t="s">
        <v>75</v>
      </c>
      <c r="AY534" s="213" t="s">
        <v>144</v>
      </c>
    </row>
    <row r="535" spans="2:65" s="11" customFormat="1" ht="27">
      <c r="B535" s="203"/>
      <c r="C535" s="204"/>
      <c r="D535" s="205" t="s">
        <v>153</v>
      </c>
      <c r="E535" s="206" t="s">
        <v>21</v>
      </c>
      <c r="F535" s="207" t="s">
        <v>669</v>
      </c>
      <c r="G535" s="204"/>
      <c r="H535" s="206" t="s">
        <v>21</v>
      </c>
      <c r="I535" s="208"/>
      <c r="J535" s="204"/>
      <c r="K535" s="204"/>
      <c r="L535" s="209"/>
      <c r="M535" s="210"/>
      <c r="N535" s="211"/>
      <c r="O535" s="211"/>
      <c r="P535" s="211"/>
      <c r="Q535" s="211"/>
      <c r="R535" s="211"/>
      <c r="S535" s="211"/>
      <c r="T535" s="212"/>
      <c r="AT535" s="213" t="s">
        <v>153</v>
      </c>
      <c r="AU535" s="213" t="s">
        <v>85</v>
      </c>
      <c r="AV535" s="11" t="s">
        <v>83</v>
      </c>
      <c r="AW535" s="11" t="s">
        <v>38</v>
      </c>
      <c r="AX535" s="11" t="s">
        <v>75</v>
      </c>
      <c r="AY535" s="213" t="s">
        <v>144</v>
      </c>
    </row>
    <row r="536" spans="2:65" s="11" customFormat="1">
      <c r="B536" s="203"/>
      <c r="C536" s="204"/>
      <c r="D536" s="205" t="s">
        <v>153</v>
      </c>
      <c r="E536" s="206" t="s">
        <v>21</v>
      </c>
      <c r="F536" s="207" t="s">
        <v>670</v>
      </c>
      <c r="G536" s="204"/>
      <c r="H536" s="206" t="s">
        <v>21</v>
      </c>
      <c r="I536" s="208"/>
      <c r="J536" s="204"/>
      <c r="K536" s="204"/>
      <c r="L536" s="209"/>
      <c r="M536" s="210"/>
      <c r="N536" s="211"/>
      <c r="O536" s="211"/>
      <c r="P536" s="211"/>
      <c r="Q536" s="211"/>
      <c r="R536" s="211"/>
      <c r="S536" s="211"/>
      <c r="T536" s="212"/>
      <c r="AT536" s="213" t="s">
        <v>153</v>
      </c>
      <c r="AU536" s="213" t="s">
        <v>85</v>
      </c>
      <c r="AV536" s="11" t="s">
        <v>83</v>
      </c>
      <c r="AW536" s="11" t="s">
        <v>38</v>
      </c>
      <c r="AX536" s="11" t="s">
        <v>75</v>
      </c>
      <c r="AY536" s="213" t="s">
        <v>144</v>
      </c>
    </row>
    <row r="537" spans="2:65" s="12" customFormat="1">
      <c r="B537" s="214"/>
      <c r="C537" s="215"/>
      <c r="D537" s="205" t="s">
        <v>153</v>
      </c>
      <c r="E537" s="216" t="s">
        <v>21</v>
      </c>
      <c r="F537" s="217" t="s">
        <v>671</v>
      </c>
      <c r="G537" s="215"/>
      <c r="H537" s="218">
        <v>43.65</v>
      </c>
      <c r="I537" s="219"/>
      <c r="J537" s="215"/>
      <c r="K537" s="215"/>
      <c r="L537" s="220"/>
      <c r="M537" s="221"/>
      <c r="N537" s="222"/>
      <c r="O537" s="222"/>
      <c r="P537" s="222"/>
      <c r="Q537" s="222"/>
      <c r="R537" s="222"/>
      <c r="S537" s="222"/>
      <c r="T537" s="223"/>
      <c r="AT537" s="224" t="s">
        <v>153</v>
      </c>
      <c r="AU537" s="224" t="s">
        <v>85</v>
      </c>
      <c r="AV537" s="12" t="s">
        <v>85</v>
      </c>
      <c r="AW537" s="12" t="s">
        <v>38</v>
      </c>
      <c r="AX537" s="12" t="s">
        <v>83</v>
      </c>
      <c r="AY537" s="224" t="s">
        <v>144</v>
      </c>
    </row>
    <row r="538" spans="2:65" s="1" customFormat="1" ht="16.5" customHeight="1">
      <c r="B538" s="40"/>
      <c r="C538" s="191" t="s">
        <v>672</v>
      </c>
      <c r="D538" s="191" t="s">
        <v>146</v>
      </c>
      <c r="E538" s="192" t="s">
        <v>673</v>
      </c>
      <c r="F538" s="193" t="s">
        <v>674</v>
      </c>
      <c r="G538" s="194" t="s">
        <v>149</v>
      </c>
      <c r="H538" s="195">
        <v>3.0630000000000002</v>
      </c>
      <c r="I538" s="196"/>
      <c r="J538" s="197">
        <f>ROUND(I538*H538,2)</f>
        <v>0</v>
      </c>
      <c r="K538" s="193" t="s">
        <v>21</v>
      </c>
      <c r="L538" s="60"/>
      <c r="M538" s="198" t="s">
        <v>21</v>
      </c>
      <c r="N538" s="199" t="s">
        <v>46</v>
      </c>
      <c r="O538" s="41"/>
      <c r="P538" s="200">
        <f>O538*H538</f>
        <v>0</v>
      </c>
      <c r="Q538" s="200">
        <v>0</v>
      </c>
      <c r="R538" s="200">
        <f>Q538*H538</f>
        <v>0</v>
      </c>
      <c r="S538" s="200">
        <v>0</v>
      </c>
      <c r="T538" s="201">
        <f>S538*H538</f>
        <v>0</v>
      </c>
      <c r="AR538" s="23" t="s">
        <v>151</v>
      </c>
      <c r="AT538" s="23" t="s">
        <v>146</v>
      </c>
      <c r="AU538" s="23" t="s">
        <v>85</v>
      </c>
      <c r="AY538" s="23" t="s">
        <v>144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23" t="s">
        <v>83</v>
      </c>
      <c r="BK538" s="202">
        <f>ROUND(I538*H538,2)</f>
        <v>0</v>
      </c>
      <c r="BL538" s="23" t="s">
        <v>151</v>
      </c>
      <c r="BM538" s="23" t="s">
        <v>675</v>
      </c>
    </row>
    <row r="539" spans="2:65" s="11" customFormat="1">
      <c r="B539" s="203"/>
      <c r="C539" s="204"/>
      <c r="D539" s="205" t="s">
        <v>153</v>
      </c>
      <c r="E539" s="206" t="s">
        <v>21</v>
      </c>
      <c r="F539" s="207" t="s">
        <v>676</v>
      </c>
      <c r="G539" s="204"/>
      <c r="H539" s="206" t="s">
        <v>21</v>
      </c>
      <c r="I539" s="208"/>
      <c r="J539" s="204"/>
      <c r="K539" s="204"/>
      <c r="L539" s="209"/>
      <c r="M539" s="210"/>
      <c r="N539" s="211"/>
      <c r="O539" s="211"/>
      <c r="P539" s="211"/>
      <c r="Q539" s="211"/>
      <c r="R539" s="211"/>
      <c r="S539" s="211"/>
      <c r="T539" s="212"/>
      <c r="AT539" s="213" t="s">
        <v>153</v>
      </c>
      <c r="AU539" s="213" t="s">
        <v>85</v>
      </c>
      <c r="AV539" s="11" t="s">
        <v>83</v>
      </c>
      <c r="AW539" s="11" t="s">
        <v>38</v>
      </c>
      <c r="AX539" s="11" t="s">
        <v>75</v>
      </c>
      <c r="AY539" s="213" t="s">
        <v>144</v>
      </c>
    </row>
    <row r="540" spans="2:65" s="11" customFormat="1">
      <c r="B540" s="203"/>
      <c r="C540" s="204"/>
      <c r="D540" s="205" t="s">
        <v>153</v>
      </c>
      <c r="E540" s="206" t="s">
        <v>21</v>
      </c>
      <c r="F540" s="207" t="s">
        <v>677</v>
      </c>
      <c r="G540" s="204"/>
      <c r="H540" s="206" t="s">
        <v>21</v>
      </c>
      <c r="I540" s="208"/>
      <c r="J540" s="204"/>
      <c r="K540" s="204"/>
      <c r="L540" s="209"/>
      <c r="M540" s="210"/>
      <c r="N540" s="211"/>
      <c r="O540" s="211"/>
      <c r="P540" s="211"/>
      <c r="Q540" s="211"/>
      <c r="R540" s="211"/>
      <c r="S540" s="211"/>
      <c r="T540" s="212"/>
      <c r="AT540" s="213" t="s">
        <v>153</v>
      </c>
      <c r="AU540" s="213" t="s">
        <v>85</v>
      </c>
      <c r="AV540" s="11" t="s">
        <v>83</v>
      </c>
      <c r="AW540" s="11" t="s">
        <v>38</v>
      </c>
      <c r="AX540" s="11" t="s">
        <v>75</v>
      </c>
      <c r="AY540" s="213" t="s">
        <v>144</v>
      </c>
    </row>
    <row r="541" spans="2:65" s="11" customFormat="1">
      <c r="B541" s="203"/>
      <c r="C541" s="204"/>
      <c r="D541" s="205" t="s">
        <v>153</v>
      </c>
      <c r="E541" s="206" t="s">
        <v>21</v>
      </c>
      <c r="F541" s="207" t="s">
        <v>661</v>
      </c>
      <c r="G541" s="204"/>
      <c r="H541" s="206" t="s">
        <v>21</v>
      </c>
      <c r="I541" s="208"/>
      <c r="J541" s="204"/>
      <c r="K541" s="204"/>
      <c r="L541" s="209"/>
      <c r="M541" s="210"/>
      <c r="N541" s="211"/>
      <c r="O541" s="211"/>
      <c r="P541" s="211"/>
      <c r="Q541" s="211"/>
      <c r="R541" s="211"/>
      <c r="S541" s="211"/>
      <c r="T541" s="212"/>
      <c r="AT541" s="213" t="s">
        <v>153</v>
      </c>
      <c r="AU541" s="213" t="s">
        <v>85</v>
      </c>
      <c r="AV541" s="11" t="s">
        <v>83</v>
      </c>
      <c r="AW541" s="11" t="s">
        <v>38</v>
      </c>
      <c r="AX541" s="11" t="s">
        <v>75</v>
      </c>
      <c r="AY541" s="213" t="s">
        <v>144</v>
      </c>
    </row>
    <row r="542" spans="2:65" s="11" customFormat="1">
      <c r="B542" s="203"/>
      <c r="C542" s="204"/>
      <c r="D542" s="205" t="s">
        <v>153</v>
      </c>
      <c r="E542" s="206" t="s">
        <v>21</v>
      </c>
      <c r="F542" s="207" t="s">
        <v>662</v>
      </c>
      <c r="G542" s="204"/>
      <c r="H542" s="206" t="s">
        <v>21</v>
      </c>
      <c r="I542" s="208"/>
      <c r="J542" s="204"/>
      <c r="K542" s="204"/>
      <c r="L542" s="209"/>
      <c r="M542" s="210"/>
      <c r="N542" s="211"/>
      <c r="O542" s="211"/>
      <c r="P542" s="211"/>
      <c r="Q542" s="211"/>
      <c r="R542" s="211"/>
      <c r="S542" s="211"/>
      <c r="T542" s="212"/>
      <c r="AT542" s="213" t="s">
        <v>153</v>
      </c>
      <c r="AU542" s="213" t="s">
        <v>85</v>
      </c>
      <c r="AV542" s="11" t="s">
        <v>83</v>
      </c>
      <c r="AW542" s="11" t="s">
        <v>38</v>
      </c>
      <c r="AX542" s="11" t="s">
        <v>75</v>
      </c>
      <c r="AY542" s="213" t="s">
        <v>144</v>
      </c>
    </row>
    <row r="543" spans="2:65" s="11" customFormat="1">
      <c r="B543" s="203"/>
      <c r="C543" s="204"/>
      <c r="D543" s="205" t="s">
        <v>153</v>
      </c>
      <c r="E543" s="206" t="s">
        <v>21</v>
      </c>
      <c r="F543" s="207" t="s">
        <v>661</v>
      </c>
      <c r="G543" s="204"/>
      <c r="H543" s="206" t="s">
        <v>21</v>
      </c>
      <c r="I543" s="208"/>
      <c r="J543" s="204"/>
      <c r="K543" s="204"/>
      <c r="L543" s="209"/>
      <c r="M543" s="210"/>
      <c r="N543" s="211"/>
      <c r="O543" s="211"/>
      <c r="P543" s="211"/>
      <c r="Q543" s="211"/>
      <c r="R543" s="211"/>
      <c r="S543" s="211"/>
      <c r="T543" s="212"/>
      <c r="AT543" s="213" t="s">
        <v>153</v>
      </c>
      <c r="AU543" s="213" t="s">
        <v>85</v>
      </c>
      <c r="AV543" s="11" t="s">
        <v>83</v>
      </c>
      <c r="AW543" s="11" t="s">
        <v>38</v>
      </c>
      <c r="AX543" s="11" t="s">
        <v>75</v>
      </c>
      <c r="AY543" s="213" t="s">
        <v>144</v>
      </c>
    </row>
    <row r="544" spans="2:65" s="11" customFormat="1">
      <c r="B544" s="203"/>
      <c r="C544" s="204"/>
      <c r="D544" s="205" t="s">
        <v>153</v>
      </c>
      <c r="E544" s="206" t="s">
        <v>21</v>
      </c>
      <c r="F544" s="207" t="s">
        <v>678</v>
      </c>
      <c r="G544" s="204"/>
      <c r="H544" s="206" t="s">
        <v>21</v>
      </c>
      <c r="I544" s="208"/>
      <c r="J544" s="204"/>
      <c r="K544" s="204"/>
      <c r="L544" s="209"/>
      <c r="M544" s="210"/>
      <c r="N544" s="211"/>
      <c r="O544" s="211"/>
      <c r="P544" s="211"/>
      <c r="Q544" s="211"/>
      <c r="R544" s="211"/>
      <c r="S544" s="211"/>
      <c r="T544" s="212"/>
      <c r="AT544" s="213" t="s">
        <v>153</v>
      </c>
      <c r="AU544" s="213" t="s">
        <v>85</v>
      </c>
      <c r="AV544" s="11" t="s">
        <v>83</v>
      </c>
      <c r="AW544" s="11" t="s">
        <v>38</v>
      </c>
      <c r="AX544" s="11" t="s">
        <v>75</v>
      </c>
      <c r="AY544" s="213" t="s">
        <v>144</v>
      </c>
    </row>
    <row r="545" spans="2:65" s="11" customFormat="1">
      <c r="B545" s="203"/>
      <c r="C545" s="204"/>
      <c r="D545" s="205" t="s">
        <v>153</v>
      </c>
      <c r="E545" s="206" t="s">
        <v>21</v>
      </c>
      <c r="F545" s="207" t="s">
        <v>661</v>
      </c>
      <c r="G545" s="204"/>
      <c r="H545" s="206" t="s">
        <v>21</v>
      </c>
      <c r="I545" s="208"/>
      <c r="J545" s="204"/>
      <c r="K545" s="204"/>
      <c r="L545" s="209"/>
      <c r="M545" s="210"/>
      <c r="N545" s="211"/>
      <c r="O545" s="211"/>
      <c r="P545" s="211"/>
      <c r="Q545" s="211"/>
      <c r="R545" s="211"/>
      <c r="S545" s="211"/>
      <c r="T545" s="212"/>
      <c r="AT545" s="213" t="s">
        <v>153</v>
      </c>
      <c r="AU545" s="213" t="s">
        <v>85</v>
      </c>
      <c r="AV545" s="11" t="s">
        <v>83</v>
      </c>
      <c r="AW545" s="11" t="s">
        <v>38</v>
      </c>
      <c r="AX545" s="11" t="s">
        <v>75</v>
      </c>
      <c r="AY545" s="213" t="s">
        <v>144</v>
      </c>
    </row>
    <row r="546" spans="2:65" s="11" customFormat="1">
      <c r="B546" s="203"/>
      <c r="C546" s="204"/>
      <c r="D546" s="205" t="s">
        <v>153</v>
      </c>
      <c r="E546" s="206" t="s">
        <v>21</v>
      </c>
      <c r="F546" s="207" t="s">
        <v>679</v>
      </c>
      <c r="G546" s="204"/>
      <c r="H546" s="206" t="s">
        <v>21</v>
      </c>
      <c r="I546" s="208"/>
      <c r="J546" s="204"/>
      <c r="K546" s="204"/>
      <c r="L546" s="209"/>
      <c r="M546" s="210"/>
      <c r="N546" s="211"/>
      <c r="O546" s="211"/>
      <c r="P546" s="211"/>
      <c r="Q546" s="211"/>
      <c r="R546" s="211"/>
      <c r="S546" s="211"/>
      <c r="T546" s="212"/>
      <c r="AT546" s="213" t="s">
        <v>153</v>
      </c>
      <c r="AU546" s="213" t="s">
        <v>85</v>
      </c>
      <c r="AV546" s="11" t="s">
        <v>83</v>
      </c>
      <c r="AW546" s="11" t="s">
        <v>38</v>
      </c>
      <c r="AX546" s="11" t="s">
        <v>75</v>
      </c>
      <c r="AY546" s="213" t="s">
        <v>144</v>
      </c>
    </row>
    <row r="547" spans="2:65" s="11" customFormat="1">
      <c r="B547" s="203"/>
      <c r="C547" s="204"/>
      <c r="D547" s="205" t="s">
        <v>153</v>
      </c>
      <c r="E547" s="206" t="s">
        <v>21</v>
      </c>
      <c r="F547" s="207" t="s">
        <v>680</v>
      </c>
      <c r="G547" s="204"/>
      <c r="H547" s="206" t="s">
        <v>21</v>
      </c>
      <c r="I547" s="208"/>
      <c r="J547" s="204"/>
      <c r="K547" s="204"/>
      <c r="L547" s="209"/>
      <c r="M547" s="210"/>
      <c r="N547" s="211"/>
      <c r="O547" s="211"/>
      <c r="P547" s="211"/>
      <c r="Q547" s="211"/>
      <c r="R547" s="211"/>
      <c r="S547" s="211"/>
      <c r="T547" s="212"/>
      <c r="AT547" s="213" t="s">
        <v>153</v>
      </c>
      <c r="AU547" s="213" t="s">
        <v>85</v>
      </c>
      <c r="AV547" s="11" t="s">
        <v>83</v>
      </c>
      <c r="AW547" s="11" t="s">
        <v>38</v>
      </c>
      <c r="AX547" s="11" t="s">
        <v>75</v>
      </c>
      <c r="AY547" s="213" t="s">
        <v>144</v>
      </c>
    </row>
    <row r="548" spans="2:65" s="11" customFormat="1">
      <c r="B548" s="203"/>
      <c r="C548" s="204"/>
      <c r="D548" s="205" t="s">
        <v>153</v>
      </c>
      <c r="E548" s="206" t="s">
        <v>21</v>
      </c>
      <c r="F548" s="207" t="s">
        <v>681</v>
      </c>
      <c r="G548" s="204"/>
      <c r="H548" s="206" t="s">
        <v>21</v>
      </c>
      <c r="I548" s="208"/>
      <c r="J548" s="204"/>
      <c r="K548" s="204"/>
      <c r="L548" s="209"/>
      <c r="M548" s="210"/>
      <c r="N548" s="211"/>
      <c r="O548" s="211"/>
      <c r="P548" s="211"/>
      <c r="Q548" s="211"/>
      <c r="R548" s="211"/>
      <c r="S548" s="211"/>
      <c r="T548" s="212"/>
      <c r="AT548" s="213" t="s">
        <v>153</v>
      </c>
      <c r="AU548" s="213" t="s">
        <v>85</v>
      </c>
      <c r="AV548" s="11" t="s">
        <v>83</v>
      </c>
      <c r="AW548" s="11" t="s">
        <v>38</v>
      </c>
      <c r="AX548" s="11" t="s">
        <v>75</v>
      </c>
      <c r="AY548" s="213" t="s">
        <v>144</v>
      </c>
    </row>
    <row r="549" spans="2:65" s="11" customFormat="1" ht="27">
      <c r="B549" s="203"/>
      <c r="C549" s="204"/>
      <c r="D549" s="205" t="s">
        <v>153</v>
      </c>
      <c r="E549" s="206" t="s">
        <v>21</v>
      </c>
      <c r="F549" s="207" t="s">
        <v>682</v>
      </c>
      <c r="G549" s="204"/>
      <c r="H549" s="206" t="s">
        <v>21</v>
      </c>
      <c r="I549" s="208"/>
      <c r="J549" s="204"/>
      <c r="K549" s="204"/>
      <c r="L549" s="209"/>
      <c r="M549" s="210"/>
      <c r="N549" s="211"/>
      <c r="O549" s="211"/>
      <c r="P549" s="211"/>
      <c r="Q549" s="211"/>
      <c r="R549" s="211"/>
      <c r="S549" s="211"/>
      <c r="T549" s="212"/>
      <c r="AT549" s="213" t="s">
        <v>153</v>
      </c>
      <c r="AU549" s="213" t="s">
        <v>85</v>
      </c>
      <c r="AV549" s="11" t="s">
        <v>83</v>
      </c>
      <c r="AW549" s="11" t="s">
        <v>38</v>
      </c>
      <c r="AX549" s="11" t="s">
        <v>75</v>
      </c>
      <c r="AY549" s="213" t="s">
        <v>144</v>
      </c>
    </row>
    <row r="550" spans="2:65" s="11" customFormat="1">
      <c r="B550" s="203"/>
      <c r="C550" s="204"/>
      <c r="D550" s="205" t="s">
        <v>153</v>
      </c>
      <c r="E550" s="206" t="s">
        <v>21</v>
      </c>
      <c r="F550" s="207" t="s">
        <v>683</v>
      </c>
      <c r="G550" s="204"/>
      <c r="H550" s="206" t="s">
        <v>21</v>
      </c>
      <c r="I550" s="208"/>
      <c r="J550" s="204"/>
      <c r="K550" s="204"/>
      <c r="L550" s="209"/>
      <c r="M550" s="210"/>
      <c r="N550" s="211"/>
      <c r="O550" s="211"/>
      <c r="P550" s="211"/>
      <c r="Q550" s="211"/>
      <c r="R550" s="211"/>
      <c r="S550" s="211"/>
      <c r="T550" s="212"/>
      <c r="AT550" s="213" t="s">
        <v>153</v>
      </c>
      <c r="AU550" s="213" t="s">
        <v>85</v>
      </c>
      <c r="AV550" s="11" t="s">
        <v>83</v>
      </c>
      <c r="AW550" s="11" t="s">
        <v>38</v>
      </c>
      <c r="AX550" s="11" t="s">
        <v>75</v>
      </c>
      <c r="AY550" s="213" t="s">
        <v>144</v>
      </c>
    </row>
    <row r="551" spans="2:65" s="12" customFormat="1">
      <c r="B551" s="214"/>
      <c r="C551" s="215"/>
      <c r="D551" s="205" t="s">
        <v>153</v>
      </c>
      <c r="E551" s="216" t="s">
        <v>21</v>
      </c>
      <c r="F551" s="217" t="s">
        <v>684</v>
      </c>
      <c r="G551" s="215"/>
      <c r="H551" s="218">
        <v>3.0630000000000002</v>
      </c>
      <c r="I551" s="219"/>
      <c r="J551" s="215"/>
      <c r="K551" s="215"/>
      <c r="L551" s="220"/>
      <c r="M551" s="221"/>
      <c r="N551" s="222"/>
      <c r="O551" s="222"/>
      <c r="P551" s="222"/>
      <c r="Q551" s="222"/>
      <c r="R551" s="222"/>
      <c r="S551" s="222"/>
      <c r="T551" s="223"/>
      <c r="AT551" s="224" t="s">
        <v>153</v>
      </c>
      <c r="AU551" s="224" t="s">
        <v>85</v>
      </c>
      <c r="AV551" s="12" t="s">
        <v>85</v>
      </c>
      <c r="AW551" s="12" t="s">
        <v>38</v>
      </c>
      <c r="AX551" s="12" t="s">
        <v>83</v>
      </c>
      <c r="AY551" s="224" t="s">
        <v>144</v>
      </c>
    </row>
    <row r="552" spans="2:65" s="1" customFormat="1" ht="38.25" customHeight="1">
      <c r="B552" s="40"/>
      <c r="C552" s="191" t="s">
        <v>685</v>
      </c>
      <c r="D552" s="191" t="s">
        <v>146</v>
      </c>
      <c r="E552" s="192" t="s">
        <v>686</v>
      </c>
      <c r="F552" s="193" t="s">
        <v>687</v>
      </c>
      <c r="G552" s="194" t="s">
        <v>510</v>
      </c>
      <c r="H552" s="195">
        <v>2</v>
      </c>
      <c r="I552" s="196"/>
      <c r="J552" s="197">
        <f>ROUND(I552*H552,2)</f>
        <v>0</v>
      </c>
      <c r="K552" s="193" t="s">
        <v>21</v>
      </c>
      <c r="L552" s="60"/>
      <c r="M552" s="198" t="s">
        <v>21</v>
      </c>
      <c r="N552" s="199" t="s">
        <v>46</v>
      </c>
      <c r="O552" s="41"/>
      <c r="P552" s="200">
        <f>O552*H552</f>
        <v>0</v>
      </c>
      <c r="Q552" s="200">
        <v>0</v>
      </c>
      <c r="R552" s="200">
        <f>Q552*H552</f>
        <v>0</v>
      </c>
      <c r="S552" s="200">
        <v>0</v>
      </c>
      <c r="T552" s="201">
        <f>S552*H552</f>
        <v>0</v>
      </c>
      <c r="AR552" s="23" t="s">
        <v>151</v>
      </c>
      <c r="AT552" s="23" t="s">
        <v>146</v>
      </c>
      <c r="AU552" s="23" t="s">
        <v>85</v>
      </c>
      <c r="AY552" s="23" t="s">
        <v>144</v>
      </c>
      <c r="BE552" s="202">
        <f>IF(N552="základní",J552,0)</f>
        <v>0</v>
      </c>
      <c r="BF552" s="202">
        <f>IF(N552="snížená",J552,0)</f>
        <v>0</v>
      </c>
      <c r="BG552" s="202">
        <f>IF(N552="zákl. přenesená",J552,0)</f>
        <v>0</v>
      </c>
      <c r="BH552" s="202">
        <f>IF(N552="sníž. přenesená",J552,0)</f>
        <v>0</v>
      </c>
      <c r="BI552" s="202">
        <f>IF(N552="nulová",J552,0)</f>
        <v>0</v>
      </c>
      <c r="BJ552" s="23" t="s">
        <v>83</v>
      </c>
      <c r="BK552" s="202">
        <f>ROUND(I552*H552,2)</f>
        <v>0</v>
      </c>
      <c r="BL552" s="23" t="s">
        <v>151</v>
      </c>
      <c r="BM552" s="23" t="s">
        <v>688</v>
      </c>
    </row>
    <row r="553" spans="2:65" s="1" customFormat="1" ht="25.5" customHeight="1">
      <c r="B553" s="40"/>
      <c r="C553" s="191" t="s">
        <v>689</v>
      </c>
      <c r="D553" s="191" t="s">
        <v>146</v>
      </c>
      <c r="E553" s="192" t="s">
        <v>690</v>
      </c>
      <c r="F553" s="193" t="s">
        <v>691</v>
      </c>
      <c r="G553" s="194" t="s">
        <v>510</v>
      </c>
      <c r="H553" s="195">
        <v>1</v>
      </c>
      <c r="I553" s="196"/>
      <c r="J553" s="197">
        <f>ROUND(I553*H553,2)</f>
        <v>0</v>
      </c>
      <c r="K553" s="193" t="s">
        <v>21</v>
      </c>
      <c r="L553" s="60"/>
      <c r="M553" s="198" t="s">
        <v>21</v>
      </c>
      <c r="N553" s="199" t="s">
        <v>46</v>
      </c>
      <c r="O553" s="41"/>
      <c r="P553" s="200">
        <f>O553*H553</f>
        <v>0</v>
      </c>
      <c r="Q553" s="200">
        <v>0</v>
      </c>
      <c r="R553" s="200">
        <f>Q553*H553</f>
        <v>0</v>
      </c>
      <c r="S553" s="200">
        <v>0</v>
      </c>
      <c r="T553" s="201">
        <f>S553*H553</f>
        <v>0</v>
      </c>
      <c r="AR553" s="23" t="s">
        <v>151</v>
      </c>
      <c r="AT553" s="23" t="s">
        <v>146</v>
      </c>
      <c r="AU553" s="23" t="s">
        <v>85</v>
      </c>
      <c r="AY553" s="23" t="s">
        <v>144</v>
      </c>
      <c r="BE553" s="202">
        <f>IF(N553="základní",J553,0)</f>
        <v>0</v>
      </c>
      <c r="BF553" s="202">
        <f>IF(N553="snížená",J553,0)</f>
        <v>0</v>
      </c>
      <c r="BG553" s="202">
        <f>IF(N553="zákl. přenesená",J553,0)</f>
        <v>0</v>
      </c>
      <c r="BH553" s="202">
        <f>IF(N553="sníž. přenesená",J553,0)</f>
        <v>0</v>
      </c>
      <c r="BI553" s="202">
        <f>IF(N553="nulová",J553,0)</f>
        <v>0</v>
      </c>
      <c r="BJ553" s="23" t="s">
        <v>83</v>
      </c>
      <c r="BK553" s="202">
        <f>ROUND(I553*H553,2)</f>
        <v>0</v>
      </c>
      <c r="BL553" s="23" t="s">
        <v>151</v>
      </c>
      <c r="BM553" s="23" t="s">
        <v>692</v>
      </c>
    </row>
    <row r="554" spans="2:65" s="1" customFormat="1" ht="16.5" customHeight="1">
      <c r="B554" s="40"/>
      <c r="C554" s="191" t="s">
        <v>693</v>
      </c>
      <c r="D554" s="191" t="s">
        <v>146</v>
      </c>
      <c r="E554" s="192" t="s">
        <v>694</v>
      </c>
      <c r="F554" s="193" t="s">
        <v>695</v>
      </c>
      <c r="G554" s="194" t="s">
        <v>474</v>
      </c>
      <c r="H554" s="195">
        <v>84.8</v>
      </c>
      <c r="I554" s="196"/>
      <c r="J554" s="197">
        <f>ROUND(I554*H554,2)</f>
        <v>0</v>
      </c>
      <c r="K554" s="193" t="s">
        <v>21</v>
      </c>
      <c r="L554" s="60"/>
      <c r="M554" s="198" t="s">
        <v>21</v>
      </c>
      <c r="N554" s="199" t="s">
        <v>46</v>
      </c>
      <c r="O554" s="41"/>
      <c r="P554" s="200">
        <f>O554*H554</f>
        <v>0</v>
      </c>
      <c r="Q554" s="200">
        <v>0</v>
      </c>
      <c r="R554" s="200">
        <f>Q554*H554</f>
        <v>0</v>
      </c>
      <c r="S554" s="200">
        <v>0</v>
      </c>
      <c r="T554" s="201">
        <f>S554*H554</f>
        <v>0</v>
      </c>
      <c r="AR554" s="23" t="s">
        <v>151</v>
      </c>
      <c r="AT554" s="23" t="s">
        <v>146</v>
      </c>
      <c r="AU554" s="23" t="s">
        <v>85</v>
      </c>
      <c r="AY554" s="23" t="s">
        <v>144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23" t="s">
        <v>83</v>
      </c>
      <c r="BK554" s="202">
        <f>ROUND(I554*H554,2)</f>
        <v>0</v>
      </c>
      <c r="BL554" s="23" t="s">
        <v>151</v>
      </c>
      <c r="BM554" s="23" t="s">
        <v>696</v>
      </c>
    </row>
    <row r="555" spans="2:65" s="11" customFormat="1">
      <c r="B555" s="203"/>
      <c r="C555" s="204"/>
      <c r="D555" s="205" t="s">
        <v>153</v>
      </c>
      <c r="E555" s="206" t="s">
        <v>21</v>
      </c>
      <c r="F555" s="207" t="s">
        <v>697</v>
      </c>
      <c r="G555" s="204"/>
      <c r="H555" s="206" t="s">
        <v>21</v>
      </c>
      <c r="I555" s="208"/>
      <c r="J555" s="204"/>
      <c r="K555" s="204"/>
      <c r="L555" s="209"/>
      <c r="M555" s="210"/>
      <c r="N555" s="211"/>
      <c r="O555" s="211"/>
      <c r="P555" s="211"/>
      <c r="Q555" s="211"/>
      <c r="R555" s="211"/>
      <c r="S555" s="211"/>
      <c r="T555" s="212"/>
      <c r="AT555" s="213" t="s">
        <v>153</v>
      </c>
      <c r="AU555" s="213" t="s">
        <v>85</v>
      </c>
      <c r="AV555" s="11" t="s">
        <v>83</v>
      </c>
      <c r="AW555" s="11" t="s">
        <v>38</v>
      </c>
      <c r="AX555" s="11" t="s">
        <v>75</v>
      </c>
      <c r="AY555" s="213" t="s">
        <v>144</v>
      </c>
    </row>
    <row r="556" spans="2:65" s="11" customFormat="1">
      <c r="B556" s="203"/>
      <c r="C556" s="204"/>
      <c r="D556" s="205" t="s">
        <v>153</v>
      </c>
      <c r="E556" s="206" t="s">
        <v>21</v>
      </c>
      <c r="F556" s="207" t="s">
        <v>698</v>
      </c>
      <c r="G556" s="204"/>
      <c r="H556" s="206" t="s">
        <v>21</v>
      </c>
      <c r="I556" s="208"/>
      <c r="J556" s="204"/>
      <c r="K556" s="204"/>
      <c r="L556" s="209"/>
      <c r="M556" s="210"/>
      <c r="N556" s="211"/>
      <c r="O556" s="211"/>
      <c r="P556" s="211"/>
      <c r="Q556" s="211"/>
      <c r="R556" s="211"/>
      <c r="S556" s="211"/>
      <c r="T556" s="212"/>
      <c r="AT556" s="213" t="s">
        <v>153</v>
      </c>
      <c r="AU556" s="213" t="s">
        <v>85</v>
      </c>
      <c r="AV556" s="11" t="s">
        <v>83</v>
      </c>
      <c r="AW556" s="11" t="s">
        <v>38</v>
      </c>
      <c r="AX556" s="11" t="s">
        <v>75</v>
      </c>
      <c r="AY556" s="213" t="s">
        <v>144</v>
      </c>
    </row>
    <row r="557" spans="2:65" s="11" customFormat="1">
      <c r="B557" s="203"/>
      <c r="C557" s="204"/>
      <c r="D557" s="205" t="s">
        <v>153</v>
      </c>
      <c r="E557" s="206" t="s">
        <v>21</v>
      </c>
      <c r="F557" s="207" t="s">
        <v>699</v>
      </c>
      <c r="G557" s="204"/>
      <c r="H557" s="206" t="s">
        <v>21</v>
      </c>
      <c r="I557" s="208"/>
      <c r="J557" s="204"/>
      <c r="K557" s="204"/>
      <c r="L557" s="209"/>
      <c r="M557" s="210"/>
      <c r="N557" s="211"/>
      <c r="O557" s="211"/>
      <c r="P557" s="211"/>
      <c r="Q557" s="211"/>
      <c r="R557" s="211"/>
      <c r="S557" s="211"/>
      <c r="T557" s="212"/>
      <c r="AT557" s="213" t="s">
        <v>153</v>
      </c>
      <c r="AU557" s="213" t="s">
        <v>85</v>
      </c>
      <c r="AV557" s="11" t="s">
        <v>83</v>
      </c>
      <c r="AW557" s="11" t="s">
        <v>38</v>
      </c>
      <c r="AX557" s="11" t="s">
        <v>75</v>
      </c>
      <c r="AY557" s="213" t="s">
        <v>144</v>
      </c>
    </row>
    <row r="558" spans="2:65" s="11" customFormat="1">
      <c r="B558" s="203"/>
      <c r="C558" s="204"/>
      <c r="D558" s="205" t="s">
        <v>153</v>
      </c>
      <c r="E558" s="206" t="s">
        <v>21</v>
      </c>
      <c r="F558" s="207" t="s">
        <v>700</v>
      </c>
      <c r="G558" s="204"/>
      <c r="H558" s="206" t="s">
        <v>21</v>
      </c>
      <c r="I558" s="208"/>
      <c r="J558" s="204"/>
      <c r="K558" s="204"/>
      <c r="L558" s="209"/>
      <c r="M558" s="210"/>
      <c r="N558" s="211"/>
      <c r="O558" s="211"/>
      <c r="P558" s="211"/>
      <c r="Q558" s="211"/>
      <c r="R558" s="211"/>
      <c r="S558" s="211"/>
      <c r="T558" s="212"/>
      <c r="AT558" s="213" t="s">
        <v>153</v>
      </c>
      <c r="AU558" s="213" t="s">
        <v>85</v>
      </c>
      <c r="AV558" s="11" t="s">
        <v>83</v>
      </c>
      <c r="AW558" s="11" t="s">
        <v>38</v>
      </c>
      <c r="AX558" s="11" t="s">
        <v>75</v>
      </c>
      <c r="AY558" s="213" t="s">
        <v>144</v>
      </c>
    </row>
    <row r="559" spans="2:65" s="11" customFormat="1">
      <c r="B559" s="203"/>
      <c r="C559" s="204"/>
      <c r="D559" s="205" t="s">
        <v>153</v>
      </c>
      <c r="E559" s="206" t="s">
        <v>21</v>
      </c>
      <c r="F559" s="207" t="s">
        <v>701</v>
      </c>
      <c r="G559" s="204"/>
      <c r="H559" s="206" t="s">
        <v>21</v>
      </c>
      <c r="I559" s="208"/>
      <c r="J559" s="204"/>
      <c r="K559" s="204"/>
      <c r="L559" s="209"/>
      <c r="M559" s="210"/>
      <c r="N559" s="211"/>
      <c r="O559" s="211"/>
      <c r="P559" s="211"/>
      <c r="Q559" s="211"/>
      <c r="R559" s="211"/>
      <c r="S559" s="211"/>
      <c r="T559" s="212"/>
      <c r="AT559" s="213" t="s">
        <v>153</v>
      </c>
      <c r="AU559" s="213" t="s">
        <v>85</v>
      </c>
      <c r="AV559" s="11" t="s">
        <v>83</v>
      </c>
      <c r="AW559" s="11" t="s">
        <v>38</v>
      </c>
      <c r="AX559" s="11" t="s">
        <v>75</v>
      </c>
      <c r="AY559" s="213" t="s">
        <v>144</v>
      </c>
    </row>
    <row r="560" spans="2:65" s="11" customFormat="1">
      <c r="B560" s="203"/>
      <c r="C560" s="204"/>
      <c r="D560" s="205" t="s">
        <v>153</v>
      </c>
      <c r="E560" s="206" t="s">
        <v>21</v>
      </c>
      <c r="F560" s="207" t="s">
        <v>702</v>
      </c>
      <c r="G560" s="204"/>
      <c r="H560" s="206" t="s">
        <v>21</v>
      </c>
      <c r="I560" s="208"/>
      <c r="J560" s="204"/>
      <c r="K560" s="204"/>
      <c r="L560" s="209"/>
      <c r="M560" s="210"/>
      <c r="N560" s="211"/>
      <c r="O560" s="211"/>
      <c r="P560" s="211"/>
      <c r="Q560" s="211"/>
      <c r="R560" s="211"/>
      <c r="S560" s="211"/>
      <c r="T560" s="212"/>
      <c r="AT560" s="213" t="s">
        <v>153</v>
      </c>
      <c r="AU560" s="213" t="s">
        <v>85</v>
      </c>
      <c r="AV560" s="11" t="s">
        <v>83</v>
      </c>
      <c r="AW560" s="11" t="s">
        <v>38</v>
      </c>
      <c r="AX560" s="11" t="s">
        <v>75</v>
      </c>
      <c r="AY560" s="213" t="s">
        <v>144</v>
      </c>
    </row>
    <row r="561" spans="2:65" s="12" customFormat="1">
      <c r="B561" s="214"/>
      <c r="C561" s="215"/>
      <c r="D561" s="205" t="s">
        <v>153</v>
      </c>
      <c r="E561" s="216" t="s">
        <v>21</v>
      </c>
      <c r="F561" s="217" t="s">
        <v>703</v>
      </c>
      <c r="G561" s="215"/>
      <c r="H561" s="218">
        <v>84.8</v>
      </c>
      <c r="I561" s="219"/>
      <c r="J561" s="215"/>
      <c r="K561" s="215"/>
      <c r="L561" s="220"/>
      <c r="M561" s="221"/>
      <c r="N561" s="222"/>
      <c r="O561" s="222"/>
      <c r="P561" s="222"/>
      <c r="Q561" s="222"/>
      <c r="R561" s="222"/>
      <c r="S561" s="222"/>
      <c r="T561" s="223"/>
      <c r="AT561" s="224" t="s">
        <v>153</v>
      </c>
      <c r="AU561" s="224" t="s">
        <v>85</v>
      </c>
      <c r="AV561" s="12" t="s">
        <v>85</v>
      </c>
      <c r="AW561" s="12" t="s">
        <v>38</v>
      </c>
      <c r="AX561" s="12" t="s">
        <v>83</v>
      </c>
      <c r="AY561" s="224" t="s">
        <v>144</v>
      </c>
    </row>
    <row r="562" spans="2:65" s="1" customFormat="1" ht="16.5" customHeight="1">
      <c r="B562" s="40"/>
      <c r="C562" s="191" t="s">
        <v>704</v>
      </c>
      <c r="D562" s="191" t="s">
        <v>146</v>
      </c>
      <c r="E562" s="192" t="s">
        <v>705</v>
      </c>
      <c r="F562" s="193" t="s">
        <v>706</v>
      </c>
      <c r="G562" s="194" t="s">
        <v>474</v>
      </c>
      <c r="H562" s="195">
        <v>80</v>
      </c>
      <c r="I562" s="196"/>
      <c r="J562" s="197">
        <f>ROUND(I562*H562,2)</f>
        <v>0</v>
      </c>
      <c r="K562" s="193" t="s">
        <v>21</v>
      </c>
      <c r="L562" s="60"/>
      <c r="M562" s="198" t="s">
        <v>21</v>
      </c>
      <c r="N562" s="199" t="s">
        <v>46</v>
      </c>
      <c r="O562" s="41"/>
      <c r="P562" s="200">
        <f>O562*H562</f>
        <v>0</v>
      </c>
      <c r="Q562" s="200">
        <v>0</v>
      </c>
      <c r="R562" s="200">
        <f>Q562*H562</f>
        <v>0</v>
      </c>
      <c r="S562" s="200">
        <v>0</v>
      </c>
      <c r="T562" s="201">
        <f>S562*H562</f>
        <v>0</v>
      </c>
      <c r="AR562" s="23" t="s">
        <v>151</v>
      </c>
      <c r="AT562" s="23" t="s">
        <v>146</v>
      </c>
      <c r="AU562" s="23" t="s">
        <v>85</v>
      </c>
      <c r="AY562" s="23" t="s">
        <v>144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23" t="s">
        <v>83</v>
      </c>
      <c r="BK562" s="202">
        <f>ROUND(I562*H562,2)</f>
        <v>0</v>
      </c>
      <c r="BL562" s="23" t="s">
        <v>151</v>
      </c>
      <c r="BM562" s="23" t="s">
        <v>707</v>
      </c>
    </row>
    <row r="563" spans="2:65" s="11" customFormat="1">
      <c r="B563" s="203"/>
      <c r="C563" s="204"/>
      <c r="D563" s="205" t="s">
        <v>153</v>
      </c>
      <c r="E563" s="206" t="s">
        <v>21</v>
      </c>
      <c r="F563" s="207" t="s">
        <v>708</v>
      </c>
      <c r="G563" s="204"/>
      <c r="H563" s="206" t="s">
        <v>21</v>
      </c>
      <c r="I563" s="208"/>
      <c r="J563" s="204"/>
      <c r="K563" s="204"/>
      <c r="L563" s="209"/>
      <c r="M563" s="210"/>
      <c r="N563" s="211"/>
      <c r="O563" s="211"/>
      <c r="P563" s="211"/>
      <c r="Q563" s="211"/>
      <c r="R563" s="211"/>
      <c r="S563" s="211"/>
      <c r="T563" s="212"/>
      <c r="AT563" s="213" t="s">
        <v>153</v>
      </c>
      <c r="AU563" s="213" t="s">
        <v>85</v>
      </c>
      <c r="AV563" s="11" t="s">
        <v>83</v>
      </c>
      <c r="AW563" s="11" t="s">
        <v>38</v>
      </c>
      <c r="AX563" s="11" t="s">
        <v>75</v>
      </c>
      <c r="AY563" s="213" t="s">
        <v>144</v>
      </c>
    </row>
    <row r="564" spans="2:65" s="11" customFormat="1">
      <c r="B564" s="203"/>
      <c r="C564" s="204"/>
      <c r="D564" s="205" t="s">
        <v>153</v>
      </c>
      <c r="E564" s="206" t="s">
        <v>21</v>
      </c>
      <c r="F564" s="207" t="s">
        <v>709</v>
      </c>
      <c r="G564" s="204"/>
      <c r="H564" s="206" t="s">
        <v>21</v>
      </c>
      <c r="I564" s="208"/>
      <c r="J564" s="204"/>
      <c r="K564" s="204"/>
      <c r="L564" s="209"/>
      <c r="M564" s="210"/>
      <c r="N564" s="211"/>
      <c r="O564" s="211"/>
      <c r="P564" s="211"/>
      <c r="Q564" s="211"/>
      <c r="R564" s="211"/>
      <c r="S564" s="211"/>
      <c r="T564" s="212"/>
      <c r="AT564" s="213" t="s">
        <v>153</v>
      </c>
      <c r="AU564" s="213" t="s">
        <v>85</v>
      </c>
      <c r="AV564" s="11" t="s">
        <v>83</v>
      </c>
      <c r="AW564" s="11" t="s">
        <v>38</v>
      </c>
      <c r="AX564" s="11" t="s">
        <v>75</v>
      </c>
      <c r="AY564" s="213" t="s">
        <v>144</v>
      </c>
    </row>
    <row r="565" spans="2:65" s="11" customFormat="1" ht="27">
      <c r="B565" s="203"/>
      <c r="C565" s="204"/>
      <c r="D565" s="205" t="s">
        <v>153</v>
      </c>
      <c r="E565" s="206" t="s">
        <v>21</v>
      </c>
      <c r="F565" s="207" t="s">
        <v>710</v>
      </c>
      <c r="G565" s="204"/>
      <c r="H565" s="206" t="s">
        <v>21</v>
      </c>
      <c r="I565" s="208"/>
      <c r="J565" s="204"/>
      <c r="K565" s="204"/>
      <c r="L565" s="209"/>
      <c r="M565" s="210"/>
      <c r="N565" s="211"/>
      <c r="O565" s="211"/>
      <c r="P565" s="211"/>
      <c r="Q565" s="211"/>
      <c r="R565" s="211"/>
      <c r="S565" s="211"/>
      <c r="T565" s="212"/>
      <c r="AT565" s="213" t="s">
        <v>153</v>
      </c>
      <c r="AU565" s="213" t="s">
        <v>85</v>
      </c>
      <c r="AV565" s="11" t="s">
        <v>83</v>
      </c>
      <c r="AW565" s="11" t="s">
        <v>38</v>
      </c>
      <c r="AX565" s="11" t="s">
        <v>75</v>
      </c>
      <c r="AY565" s="213" t="s">
        <v>144</v>
      </c>
    </row>
    <row r="566" spans="2:65" s="12" customFormat="1">
      <c r="B566" s="214"/>
      <c r="C566" s="215"/>
      <c r="D566" s="205" t="s">
        <v>153</v>
      </c>
      <c r="E566" s="216" t="s">
        <v>21</v>
      </c>
      <c r="F566" s="217" t="s">
        <v>630</v>
      </c>
      <c r="G566" s="215"/>
      <c r="H566" s="218">
        <v>80</v>
      </c>
      <c r="I566" s="219"/>
      <c r="J566" s="215"/>
      <c r="K566" s="215"/>
      <c r="L566" s="220"/>
      <c r="M566" s="221"/>
      <c r="N566" s="222"/>
      <c r="O566" s="222"/>
      <c r="P566" s="222"/>
      <c r="Q566" s="222"/>
      <c r="R566" s="222"/>
      <c r="S566" s="222"/>
      <c r="T566" s="223"/>
      <c r="AT566" s="224" t="s">
        <v>153</v>
      </c>
      <c r="AU566" s="224" t="s">
        <v>85</v>
      </c>
      <c r="AV566" s="12" t="s">
        <v>85</v>
      </c>
      <c r="AW566" s="12" t="s">
        <v>38</v>
      </c>
      <c r="AX566" s="12" t="s">
        <v>83</v>
      </c>
      <c r="AY566" s="224" t="s">
        <v>144</v>
      </c>
    </row>
    <row r="567" spans="2:65" s="1" customFormat="1" ht="16.5" customHeight="1">
      <c r="B567" s="40"/>
      <c r="C567" s="191" t="s">
        <v>711</v>
      </c>
      <c r="D567" s="191" t="s">
        <v>146</v>
      </c>
      <c r="E567" s="192" t="s">
        <v>712</v>
      </c>
      <c r="F567" s="193" t="s">
        <v>713</v>
      </c>
      <c r="G567" s="194" t="s">
        <v>474</v>
      </c>
      <c r="H567" s="195">
        <v>7.35</v>
      </c>
      <c r="I567" s="196"/>
      <c r="J567" s="197">
        <f>ROUND(I567*H567,2)</f>
        <v>0</v>
      </c>
      <c r="K567" s="193" t="s">
        <v>21</v>
      </c>
      <c r="L567" s="60"/>
      <c r="M567" s="198" t="s">
        <v>21</v>
      </c>
      <c r="N567" s="199" t="s">
        <v>46</v>
      </c>
      <c r="O567" s="41"/>
      <c r="P567" s="200">
        <f>O567*H567</f>
        <v>0</v>
      </c>
      <c r="Q567" s="200">
        <v>0</v>
      </c>
      <c r="R567" s="200">
        <f>Q567*H567</f>
        <v>0</v>
      </c>
      <c r="S567" s="200">
        <v>0</v>
      </c>
      <c r="T567" s="201">
        <f>S567*H567</f>
        <v>0</v>
      </c>
      <c r="AR567" s="23" t="s">
        <v>151</v>
      </c>
      <c r="AT567" s="23" t="s">
        <v>146</v>
      </c>
      <c r="AU567" s="23" t="s">
        <v>85</v>
      </c>
      <c r="AY567" s="23" t="s">
        <v>144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23" t="s">
        <v>83</v>
      </c>
      <c r="BK567" s="202">
        <f>ROUND(I567*H567,2)</f>
        <v>0</v>
      </c>
      <c r="BL567" s="23" t="s">
        <v>151</v>
      </c>
      <c r="BM567" s="23" t="s">
        <v>714</v>
      </c>
    </row>
    <row r="568" spans="2:65" s="11" customFormat="1">
      <c r="B568" s="203"/>
      <c r="C568" s="204"/>
      <c r="D568" s="205" t="s">
        <v>153</v>
      </c>
      <c r="E568" s="206" t="s">
        <v>21</v>
      </c>
      <c r="F568" s="207" t="s">
        <v>708</v>
      </c>
      <c r="G568" s="204"/>
      <c r="H568" s="206" t="s">
        <v>21</v>
      </c>
      <c r="I568" s="208"/>
      <c r="J568" s="204"/>
      <c r="K568" s="204"/>
      <c r="L568" s="209"/>
      <c r="M568" s="210"/>
      <c r="N568" s="211"/>
      <c r="O568" s="211"/>
      <c r="P568" s="211"/>
      <c r="Q568" s="211"/>
      <c r="R568" s="211"/>
      <c r="S568" s="211"/>
      <c r="T568" s="212"/>
      <c r="AT568" s="213" t="s">
        <v>153</v>
      </c>
      <c r="AU568" s="213" t="s">
        <v>85</v>
      </c>
      <c r="AV568" s="11" t="s">
        <v>83</v>
      </c>
      <c r="AW568" s="11" t="s">
        <v>38</v>
      </c>
      <c r="AX568" s="11" t="s">
        <v>75</v>
      </c>
      <c r="AY568" s="213" t="s">
        <v>144</v>
      </c>
    </row>
    <row r="569" spans="2:65" s="11" customFormat="1">
      <c r="B569" s="203"/>
      <c r="C569" s="204"/>
      <c r="D569" s="205" t="s">
        <v>153</v>
      </c>
      <c r="E569" s="206" t="s">
        <v>21</v>
      </c>
      <c r="F569" s="207" t="s">
        <v>715</v>
      </c>
      <c r="G569" s="204"/>
      <c r="H569" s="206" t="s">
        <v>21</v>
      </c>
      <c r="I569" s="208"/>
      <c r="J569" s="204"/>
      <c r="K569" s="204"/>
      <c r="L569" s="209"/>
      <c r="M569" s="210"/>
      <c r="N569" s="211"/>
      <c r="O569" s="211"/>
      <c r="P569" s="211"/>
      <c r="Q569" s="211"/>
      <c r="R569" s="211"/>
      <c r="S569" s="211"/>
      <c r="T569" s="212"/>
      <c r="AT569" s="213" t="s">
        <v>153</v>
      </c>
      <c r="AU569" s="213" t="s">
        <v>85</v>
      </c>
      <c r="AV569" s="11" t="s">
        <v>83</v>
      </c>
      <c r="AW569" s="11" t="s">
        <v>38</v>
      </c>
      <c r="AX569" s="11" t="s">
        <v>75</v>
      </c>
      <c r="AY569" s="213" t="s">
        <v>144</v>
      </c>
    </row>
    <row r="570" spans="2:65" s="11" customFormat="1" ht="27">
      <c r="B570" s="203"/>
      <c r="C570" s="204"/>
      <c r="D570" s="205" t="s">
        <v>153</v>
      </c>
      <c r="E570" s="206" t="s">
        <v>21</v>
      </c>
      <c r="F570" s="207" t="s">
        <v>710</v>
      </c>
      <c r="G570" s="204"/>
      <c r="H570" s="206" t="s">
        <v>21</v>
      </c>
      <c r="I570" s="208"/>
      <c r="J570" s="204"/>
      <c r="K570" s="204"/>
      <c r="L570" s="209"/>
      <c r="M570" s="210"/>
      <c r="N570" s="211"/>
      <c r="O570" s="211"/>
      <c r="P570" s="211"/>
      <c r="Q570" s="211"/>
      <c r="R570" s="211"/>
      <c r="S570" s="211"/>
      <c r="T570" s="212"/>
      <c r="AT570" s="213" t="s">
        <v>153</v>
      </c>
      <c r="AU570" s="213" t="s">
        <v>85</v>
      </c>
      <c r="AV570" s="11" t="s">
        <v>83</v>
      </c>
      <c r="AW570" s="11" t="s">
        <v>38</v>
      </c>
      <c r="AX570" s="11" t="s">
        <v>75</v>
      </c>
      <c r="AY570" s="213" t="s">
        <v>144</v>
      </c>
    </row>
    <row r="571" spans="2:65" s="12" customFormat="1">
      <c r="B571" s="214"/>
      <c r="C571" s="215"/>
      <c r="D571" s="205" t="s">
        <v>153</v>
      </c>
      <c r="E571" s="216" t="s">
        <v>21</v>
      </c>
      <c r="F571" s="217" t="s">
        <v>716</v>
      </c>
      <c r="G571" s="215"/>
      <c r="H571" s="218">
        <v>7.35</v>
      </c>
      <c r="I571" s="219"/>
      <c r="J571" s="215"/>
      <c r="K571" s="215"/>
      <c r="L571" s="220"/>
      <c r="M571" s="221"/>
      <c r="N571" s="222"/>
      <c r="O571" s="222"/>
      <c r="P571" s="222"/>
      <c r="Q571" s="222"/>
      <c r="R571" s="222"/>
      <c r="S571" s="222"/>
      <c r="T571" s="223"/>
      <c r="AT571" s="224" t="s">
        <v>153</v>
      </c>
      <c r="AU571" s="224" t="s">
        <v>85</v>
      </c>
      <c r="AV571" s="12" t="s">
        <v>85</v>
      </c>
      <c r="AW571" s="12" t="s">
        <v>38</v>
      </c>
      <c r="AX571" s="12" t="s">
        <v>83</v>
      </c>
      <c r="AY571" s="224" t="s">
        <v>144</v>
      </c>
    </row>
    <row r="572" spans="2:65" s="1" customFormat="1" ht="16.5" customHeight="1">
      <c r="B572" s="40"/>
      <c r="C572" s="191" t="s">
        <v>717</v>
      </c>
      <c r="D572" s="191" t="s">
        <v>146</v>
      </c>
      <c r="E572" s="192" t="s">
        <v>718</v>
      </c>
      <c r="F572" s="193" t="s">
        <v>719</v>
      </c>
      <c r="G572" s="194" t="s">
        <v>474</v>
      </c>
      <c r="H572" s="195">
        <v>5.88</v>
      </c>
      <c r="I572" s="196"/>
      <c r="J572" s="197">
        <f>ROUND(I572*H572,2)</f>
        <v>0</v>
      </c>
      <c r="K572" s="193" t="s">
        <v>21</v>
      </c>
      <c r="L572" s="60"/>
      <c r="M572" s="198" t="s">
        <v>21</v>
      </c>
      <c r="N572" s="199" t="s">
        <v>46</v>
      </c>
      <c r="O572" s="41"/>
      <c r="P572" s="200">
        <f>O572*H572</f>
        <v>0</v>
      </c>
      <c r="Q572" s="200">
        <v>0</v>
      </c>
      <c r="R572" s="200">
        <f>Q572*H572</f>
        <v>0</v>
      </c>
      <c r="S572" s="200">
        <v>0</v>
      </c>
      <c r="T572" s="201">
        <f>S572*H572</f>
        <v>0</v>
      </c>
      <c r="AR572" s="23" t="s">
        <v>151</v>
      </c>
      <c r="AT572" s="23" t="s">
        <v>146</v>
      </c>
      <c r="AU572" s="23" t="s">
        <v>85</v>
      </c>
      <c r="AY572" s="23" t="s">
        <v>144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23" t="s">
        <v>83</v>
      </c>
      <c r="BK572" s="202">
        <f>ROUND(I572*H572,2)</f>
        <v>0</v>
      </c>
      <c r="BL572" s="23" t="s">
        <v>151</v>
      </c>
      <c r="BM572" s="23" t="s">
        <v>720</v>
      </c>
    </row>
    <row r="573" spans="2:65" s="11" customFormat="1">
      <c r="B573" s="203"/>
      <c r="C573" s="204"/>
      <c r="D573" s="205" t="s">
        <v>153</v>
      </c>
      <c r="E573" s="206" t="s">
        <v>21</v>
      </c>
      <c r="F573" s="207" t="s">
        <v>708</v>
      </c>
      <c r="G573" s="204"/>
      <c r="H573" s="206" t="s">
        <v>21</v>
      </c>
      <c r="I573" s="208"/>
      <c r="J573" s="204"/>
      <c r="K573" s="204"/>
      <c r="L573" s="209"/>
      <c r="M573" s="210"/>
      <c r="N573" s="211"/>
      <c r="O573" s="211"/>
      <c r="P573" s="211"/>
      <c r="Q573" s="211"/>
      <c r="R573" s="211"/>
      <c r="S573" s="211"/>
      <c r="T573" s="212"/>
      <c r="AT573" s="213" t="s">
        <v>153</v>
      </c>
      <c r="AU573" s="213" t="s">
        <v>85</v>
      </c>
      <c r="AV573" s="11" t="s">
        <v>83</v>
      </c>
      <c r="AW573" s="11" t="s">
        <v>38</v>
      </c>
      <c r="AX573" s="11" t="s">
        <v>75</v>
      </c>
      <c r="AY573" s="213" t="s">
        <v>144</v>
      </c>
    </row>
    <row r="574" spans="2:65" s="11" customFormat="1">
      <c r="B574" s="203"/>
      <c r="C574" s="204"/>
      <c r="D574" s="205" t="s">
        <v>153</v>
      </c>
      <c r="E574" s="206" t="s">
        <v>21</v>
      </c>
      <c r="F574" s="207" t="s">
        <v>721</v>
      </c>
      <c r="G574" s="204"/>
      <c r="H574" s="206" t="s">
        <v>21</v>
      </c>
      <c r="I574" s="208"/>
      <c r="J574" s="204"/>
      <c r="K574" s="204"/>
      <c r="L574" s="209"/>
      <c r="M574" s="210"/>
      <c r="N574" s="211"/>
      <c r="O574" s="211"/>
      <c r="P574" s="211"/>
      <c r="Q574" s="211"/>
      <c r="R574" s="211"/>
      <c r="S574" s="211"/>
      <c r="T574" s="212"/>
      <c r="AT574" s="213" t="s">
        <v>153</v>
      </c>
      <c r="AU574" s="213" t="s">
        <v>85</v>
      </c>
      <c r="AV574" s="11" t="s">
        <v>83</v>
      </c>
      <c r="AW574" s="11" t="s">
        <v>38</v>
      </c>
      <c r="AX574" s="11" t="s">
        <v>75</v>
      </c>
      <c r="AY574" s="213" t="s">
        <v>144</v>
      </c>
    </row>
    <row r="575" spans="2:65" s="11" customFormat="1" ht="27">
      <c r="B575" s="203"/>
      <c r="C575" s="204"/>
      <c r="D575" s="205" t="s">
        <v>153</v>
      </c>
      <c r="E575" s="206" t="s">
        <v>21</v>
      </c>
      <c r="F575" s="207" t="s">
        <v>710</v>
      </c>
      <c r="G575" s="204"/>
      <c r="H575" s="206" t="s">
        <v>21</v>
      </c>
      <c r="I575" s="208"/>
      <c r="J575" s="204"/>
      <c r="K575" s="204"/>
      <c r="L575" s="209"/>
      <c r="M575" s="210"/>
      <c r="N575" s="211"/>
      <c r="O575" s="211"/>
      <c r="P575" s="211"/>
      <c r="Q575" s="211"/>
      <c r="R575" s="211"/>
      <c r="S575" s="211"/>
      <c r="T575" s="212"/>
      <c r="AT575" s="213" t="s">
        <v>153</v>
      </c>
      <c r="AU575" s="213" t="s">
        <v>85</v>
      </c>
      <c r="AV575" s="11" t="s">
        <v>83</v>
      </c>
      <c r="AW575" s="11" t="s">
        <v>38</v>
      </c>
      <c r="AX575" s="11" t="s">
        <v>75</v>
      </c>
      <c r="AY575" s="213" t="s">
        <v>144</v>
      </c>
    </row>
    <row r="576" spans="2:65" s="12" customFormat="1">
      <c r="B576" s="214"/>
      <c r="C576" s="215"/>
      <c r="D576" s="205" t="s">
        <v>153</v>
      </c>
      <c r="E576" s="216" t="s">
        <v>21</v>
      </c>
      <c r="F576" s="217" t="s">
        <v>722</v>
      </c>
      <c r="G576" s="215"/>
      <c r="H576" s="218">
        <v>5.88</v>
      </c>
      <c r="I576" s="219"/>
      <c r="J576" s="215"/>
      <c r="K576" s="215"/>
      <c r="L576" s="220"/>
      <c r="M576" s="221"/>
      <c r="N576" s="222"/>
      <c r="O576" s="222"/>
      <c r="P576" s="222"/>
      <c r="Q576" s="222"/>
      <c r="R576" s="222"/>
      <c r="S576" s="222"/>
      <c r="T576" s="223"/>
      <c r="AT576" s="224" t="s">
        <v>153</v>
      </c>
      <c r="AU576" s="224" t="s">
        <v>85</v>
      </c>
      <c r="AV576" s="12" t="s">
        <v>85</v>
      </c>
      <c r="AW576" s="12" t="s">
        <v>38</v>
      </c>
      <c r="AX576" s="12" t="s">
        <v>83</v>
      </c>
      <c r="AY576" s="224" t="s">
        <v>144</v>
      </c>
    </row>
    <row r="577" spans="2:65" s="1" customFormat="1" ht="16.5" customHeight="1">
      <c r="B577" s="40"/>
      <c r="C577" s="191" t="s">
        <v>723</v>
      </c>
      <c r="D577" s="191" t="s">
        <v>146</v>
      </c>
      <c r="E577" s="192" t="s">
        <v>724</v>
      </c>
      <c r="F577" s="193" t="s">
        <v>725</v>
      </c>
      <c r="G577" s="194" t="s">
        <v>474</v>
      </c>
      <c r="H577" s="195">
        <v>3.3</v>
      </c>
      <c r="I577" s="196"/>
      <c r="J577" s="197">
        <f>ROUND(I577*H577,2)</f>
        <v>0</v>
      </c>
      <c r="K577" s="193" t="s">
        <v>21</v>
      </c>
      <c r="L577" s="60"/>
      <c r="M577" s="198" t="s">
        <v>21</v>
      </c>
      <c r="N577" s="199" t="s">
        <v>46</v>
      </c>
      <c r="O577" s="41"/>
      <c r="P577" s="200">
        <f>O577*H577</f>
        <v>0</v>
      </c>
      <c r="Q577" s="200">
        <v>0</v>
      </c>
      <c r="R577" s="200">
        <f>Q577*H577</f>
        <v>0</v>
      </c>
      <c r="S577" s="200">
        <v>0</v>
      </c>
      <c r="T577" s="201">
        <f>S577*H577</f>
        <v>0</v>
      </c>
      <c r="AR577" s="23" t="s">
        <v>151</v>
      </c>
      <c r="AT577" s="23" t="s">
        <v>146</v>
      </c>
      <c r="AU577" s="23" t="s">
        <v>85</v>
      </c>
      <c r="AY577" s="23" t="s">
        <v>144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23" t="s">
        <v>83</v>
      </c>
      <c r="BK577" s="202">
        <f>ROUND(I577*H577,2)</f>
        <v>0</v>
      </c>
      <c r="BL577" s="23" t="s">
        <v>151</v>
      </c>
      <c r="BM577" s="23" t="s">
        <v>726</v>
      </c>
    </row>
    <row r="578" spans="2:65" s="11" customFormat="1">
      <c r="B578" s="203"/>
      <c r="C578" s="204"/>
      <c r="D578" s="205" t="s">
        <v>153</v>
      </c>
      <c r="E578" s="206" t="s">
        <v>21</v>
      </c>
      <c r="F578" s="207" t="s">
        <v>708</v>
      </c>
      <c r="G578" s="204"/>
      <c r="H578" s="206" t="s">
        <v>21</v>
      </c>
      <c r="I578" s="208"/>
      <c r="J578" s="204"/>
      <c r="K578" s="204"/>
      <c r="L578" s="209"/>
      <c r="M578" s="210"/>
      <c r="N578" s="211"/>
      <c r="O578" s="211"/>
      <c r="P578" s="211"/>
      <c r="Q578" s="211"/>
      <c r="R578" s="211"/>
      <c r="S578" s="211"/>
      <c r="T578" s="212"/>
      <c r="AT578" s="213" t="s">
        <v>153</v>
      </c>
      <c r="AU578" s="213" t="s">
        <v>85</v>
      </c>
      <c r="AV578" s="11" t="s">
        <v>83</v>
      </c>
      <c r="AW578" s="11" t="s">
        <v>38</v>
      </c>
      <c r="AX578" s="11" t="s">
        <v>75</v>
      </c>
      <c r="AY578" s="213" t="s">
        <v>144</v>
      </c>
    </row>
    <row r="579" spans="2:65" s="11" customFormat="1">
      <c r="B579" s="203"/>
      <c r="C579" s="204"/>
      <c r="D579" s="205" t="s">
        <v>153</v>
      </c>
      <c r="E579" s="206" t="s">
        <v>21</v>
      </c>
      <c r="F579" s="207" t="s">
        <v>727</v>
      </c>
      <c r="G579" s="204"/>
      <c r="H579" s="206" t="s">
        <v>21</v>
      </c>
      <c r="I579" s="208"/>
      <c r="J579" s="204"/>
      <c r="K579" s="204"/>
      <c r="L579" s="209"/>
      <c r="M579" s="210"/>
      <c r="N579" s="211"/>
      <c r="O579" s="211"/>
      <c r="P579" s="211"/>
      <c r="Q579" s="211"/>
      <c r="R579" s="211"/>
      <c r="S579" s="211"/>
      <c r="T579" s="212"/>
      <c r="AT579" s="213" t="s">
        <v>153</v>
      </c>
      <c r="AU579" s="213" t="s">
        <v>85</v>
      </c>
      <c r="AV579" s="11" t="s">
        <v>83</v>
      </c>
      <c r="AW579" s="11" t="s">
        <v>38</v>
      </c>
      <c r="AX579" s="11" t="s">
        <v>75</v>
      </c>
      <c r="AY579" s="213" t="s">
        <v>144</v>
      </c>
    </row>
    <row r="580" spans="2:65" s="11" customFormat="1" ht="27">
      <c r="B580" s="203"/>
      <c r="C580" s="204"/>
      <c r="D580" s="205" t="s">
        <v>153</v>
      </c>
      <c r="E580" s="206" t="s">
        <v>21</v>
      </c>
      <c r="F580" s="207" t="s">
        <v>710</v>
      </c>
      <c r="G580" s="204"/>
      <c r="H580" s="206" t="s">
        <v>21</v>
      </c>
      <c r="I580" s="208"/>
      <c r="J580" s="204"/>
      <c r="K580" s="204"/>
      <c r="L580" s="209"/>
      <c r="M580" s="210"/>
      <c r="N580" s="211"/>
      <c r="O580" s="211"/>
      <c r="P580" s="211"/>
      <c r="Q580" s="211"/>
      <c r="R580" s="211"/>
      <c r="S580" s="211"/>
      <c r="T580" s="212"/>
      <c r="AT580" s="213" t="s">
        <v>153</v>
      </c>
      <c r="AU580" s="213" t="s">
        <v>85</v>
      </c>
      <c r="AV580" s="11" t="s">
        <v>83</v>
      </c>
      <c r="AW580" s="11" t="s">
        <v>38</v>
      </c>
      <c r="AX580" s="11" t="s">
        <v>75</v>
      </c>
      <c r="AY580" s="213" t="s">
        <v>144</v>
      </c>
    </row>
    <row r="581" spans="2:65" s="12" customFormat="1">
      <c r="B581" s="214"/>
      <c r="C581" s="215"/>
      <c r="D581" s="205" t="s">
        <v>153</v>
      </c>
      <c r="E581" s="216" t="s">
        <v>21</v>
      </c>
      <c r="F581" s="217" t="s">
        <v>728</v>
      </c>
      <c r="G581" s="215"/>
      <c r="H581" s="218">
        <v>3.3</v>
      </c>
      <c r="I581" s="219"/>
      <c r="J581" s="215"/>
      <c r="K581" s="215"/>
      <c r="L581" s="220"/>
      <c r="M581" s="221"/>
      <c r="N581" s="222"/>
      <c r="O581" s="222"/>
      <c r="P581" s="222"/>
      <c r="Q581" s="222"/>
      <c r="R581" s="222"/>
      <c r="S581" s="222"/>
      <c r="T581" s="223"/>
      <c r="AT581" s="224" t="s">
        <v>153</v>
      </c>
      <c r="AU581" s="224" t="s">
        <v>85</v>
      </c>
      <c r="AV581" s="12" t="s">
        <v>85</v>
      </c>
      <c r="AW581" s="12" t="s">
        <v>38</v>
      </c>
      <c r="AX581" s="12" t="s">
        <v>83</v>
      </c>
      <c r="AY581" s="224" t="s">
        <v>144</v>
      </c>
    </row>
    <row r="582" spans="2:65" s="1" customFormat="1" ht="16.5" customHeight="1">
      <c r="B582" s="40"/>
      <c r="C582" s="191" t="s">
        <v>729</v>
      </c>
      <c r="D582" s="191" t="s">
        <v>146</v>
      </c>
      <c r="E582" s="192" t="s">
        <v>730</v>
      </c>
      <c r="F582" s="193" t="s">
        <v>731</v>
      </c>
      <c r="G582" s="194" t="s">
        <v>474</v>
      </c>
      <c r="H582" s="195">
        <v>4.5999999999999996</v>
      </c>
      <c r="I582" s="196"/>
      <c r="J582" s="197">
        <f>ROUND(I582*H582,2)</f>
        <v>0</v>
      </c>
      <c r="K582" s="193" t="s">
        <v>21</v>
      </c>
      <c r="L582" s="60"/>
      <c r="M582" s="198" t="s">
        <v>21</v>
      </c>
      <c r="N582" s="199" t="s">
        <v>46</v>
      </c>
      <c r="O582" s="41"/>
      <c r="P582" s="200">
        <f>O582*H582</f>
        <v>0</v>
      </c>
      <c r="Q582" s="200">
        <v>0</v>
      </c>
      <c r="R582" s="200">
        <f>Q582*H582</f>
        <v>0</v>
      </c>
      <c r="S582" s="200">
        <v>0</v>
      </c>
      <c r="T582" s="201">
        <f>S582*H582</f>
        <v>0</v>
      </c>
      <c r="AR582" s="23" t="s">
        <v>151</v>
      </c>
      <c r="AT582" s="23" t="s">
        <v>146</v>
      </c>
      <c r="AU582" s="23" t="s">
        <v>85</v>
      </c>
      <c r="AY582" s="23" t="s">
        <v>144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23" t="s">
        <v>83</v>
      </c>
      <c r="BK582" s="202">
        <f>ROUND(I582*H582,2)</f>
        <v>0</v>
      </c>
      <c r="BL582" s="23" t="s">
        <v>151</v>
      </c>
      <c r="BM582" s="23" t="s">
        <v>732</v>
      </c>
    </row>
    <row r="583" spans="2:65" s="11" customFormat="1">
      <c r="B583" s="203"/>
      <c r="C583" s="204"/>
      <c r="D583" s="205" t="s">
        <v>153</v>
      </c>
      <c r="E583" s="206" t="s">
        <v>21</v>
      </c>
      <c r="F583" s="207" t="s">
        <v>708</v>
      </c>
      <c r="G583" s="204"/>
      <c r="H583" s="206" t="s">
        <v>21</v>
      </c>
      <c r="I583" s="208"/>
      <c r="J583" s="204"/>
      <c r="K583" s="204"/>
      <c r="L583" s="209"/>
      <c r="M583" s="210"/>
      <c r="N583" s="211"/>
      <c r="O583" s="211"/>
      <c r="P583" s="211"/>
      <c r="Q583" s="211"/>
      <c r="R583" s="211"/>
      <c r="S583" s="211"/>
      <c r="T583" s="212"/>
      <c r="AT583" s="213" t="s">
        <v>153</v>
      </c>
      <c r="AU583" s="213" t="s">
        <v>85</v>
      </c>
      <c r="AV583" s="11" t="s">
        <v>83</v>
      </c>
      <c r="AW583" s="11" t="s">
        <v>38</v>
      </c>
      <c r="AX583" s="11" t="s">
        <v>75</v>
      </c>
      <c r="AY583" s="213" t="s">
        <v>144</v>
      </c>
    </row>
    <row r="584" spans="2:65" s="11" customFormat="1">
      <c r="B584" s="203"/>
      <c r="C584" s="204"/>
      <c r="D584" s="205" t="s">
        <v>153</v>
      </c>
      <c r="E584" s="206" t="s">
        <v>21</v>
      </c>
      <c r="F584" s="207" t="s">
        <v>727</v>
      </c>
      <c r="G584" s="204"/>
      <c r="H584" s="206" t="s">
        <v>21</v>
      </c>
      <c r="I584" s="208"/>
      <c r="J584" s="204"/>
      <c r="K584" s="204"/>
      <c r="L584" s="209"/>
      <c r="M584" s="210"/>
      <c r="N584" s="211"/>
      <c r="O584" s="211"/>
      <c r="P584" s="211"/>
      <c r="Q584" s="211"/>
      <c r="R584" s="211"/>
      <c r="S584" s="211"/>
      <c r="T584" s="212"/>
      <c r="AT584" s="213" t="s">
        <v>153</v>
      </c>
      <c r="AU584" s="213" t="s">
        <v>85</v>
      </c>
      <c r="AV584" s="11" t="s">
        <v>83</v>
      </c>
      <c r="AW584" s="11" t="s">
        <v>38</v>
      </c>
      <c r="AX584" s="11" t="s">
        <v>75</v>
      </c>
      <c r="AY584" s="213" t="s">
        <v>144</v>
      </c>
    </row>
    <row r="585" spans="2:65" s="11" customFormat="1" ht="27">
      <c r="B585" s="203"/>
      <c r="C585" s="204"/>
      <c r="D585" s="205" t="s">
        <v>153</v>
      </c>
      <c r="E585" s="206" t="s">
        <v>21</v>
      </c>
      <c r="F585" s="207" t="s">
        <v>710</v>
      </c>
      <c r="G585" s="204"/>
      <c r="H585" s="206" t="s">
        <v>21</v>
      </c>
      <c r="I585" s="208"/>
      <c r="J585" s="204"/>
      <c r="K585" s="204"/>
      <c r="L585" s="209"/>
      <c r="M585" s="210"/>
      <c r="N585" s="211"/>
      <c r="O585" s="211"/>
      <c r="P585" s="211"/>
      <c r="Q585" s="211"/>
      <c r="R585" s="211"/>
      <c r="S585" s="211"/>
      <c r="T585" s="212"/>
      <c r="AT585" s="213" t="s">
        <v>153</v>
      </c>
      <c r="AU585" s="213" t="s">
        <v>85</v>
      </c>
      <c r="AV585" s="11" t="s">
        <v>83</v>
      </c>
      <c r="AW585" s="11" t="s">
        <v>38</v>
      </c>
      <c r="AX585" s="11" t="s">
        <v>75</v>
      </c>
      <c r="AY585" s="213" t="s">
        <v>144</v>
      </c>
    </row>
    <row r="586" spans="2:65" s="12" customFormat="1">
      <c r="B586" s="214"/>
      <c r="C586" s="215"/>
      <c r="D586" s="205" t="s">
        <v>153</v>
      </c>
      <c r="E586" s="216" t="s">
        <v>21</v>
      </c>
      <c r="F586" s="217" t="s">
        <v>733</v>
      </c>
      <c r="G586" s="215"/>
      <c r="H586" s="218">
        <v>4.5999999999999996</v>
      </c>
      <c r="I586" s="219"/>
      <c r="J586" s="215"/>
      <c r="K586" s="215"/>
      <c r="L586" s="220"/>
      <c r="M586" s="221"/>
      <c r="N586" s="222"/>
      <c r="O586" s="222"/>
      <c r="P586" s="222"/>
      <c r="Q586" s="222"/>
      <c r="R586" s="222"/>
      <c r="S586" s="222"/>
      <c r="T586" s="223"/>
      <c r="AT586" s="224" t="s">
        <v>153</v>
      </c>
      <c r="AU586" s="224" t="s">
        <v>85</v>
      </c>
      <c r="AV586" s="12" t="s">
        <v>85</v>
      </c>
      <c r="AW586" s="12" t="s">
        <v>38</v>
      </c>
      <c r="AX586" s="12" t="s">
        <v>83</v>
      </c>
      <c r="AY586" s="224" t="s">
        <v>144</v>
      </c>
    </row>
    <row r="587" spans="2:65" s="1" customFormat="1" ht="16.5" customHeight="1">
      <c r="B587" s="40"/>
      <c r="C587" s="191" t="s">
        <v>734</v>
      </c>
      <c r="D587" s="191" t="s">
        <v>146</v>
      </c>
      <c r="E587" s="192" t="s">
        <v>735</v>
      </c>
      <c r="F587" s="193" t="s">
        <v>736</v>
      </c>
      <c r="G587" s="194" t="s">
        <v>474</v>
      </c>
      <c r="H587" s="195">
        <v>2.1</v>
      </c>
      <c r="I587" s="196"/>
      <c r="J587" s="197">
        <f>ROUND(I587*H587,2)</f>
        <v>0</v>
      </c>
      <c r="K587" s="193" t="s">
        <v>21</v>
      </c>
      <c r="L587" s="60"/>
      <c r="M587" s="198" t="s">
        <v>21</v>
      </c>
      <c r="N587" s="199" t="s">
        <v>46</v>
      </c>
      <c r="O587" s="41"/>
      <c r="P587" s="200">
        <f>O587*H587</f>
        <v>0</v>
      </c>
      <c r="Q587" s="200">
        <v>0</v>
      </c>
      <c r="R587" s="200">
        <f>Q587*H587</f>
        <v>0</v>
      </c>
      <c r="S587" s="200">
        <v>0</v>
      </c>
      <c r="T587" s="201">
        <f>S587*H587</f>
        <v>0</v>
      </c>
      <c r="AR587" s="23" t="s">
        <v>151</v>
      </c>
      <c r="AT587" s="23" t="s">
        <v>146</v>
      </c>
      <c r="AU587" s="23" t="s">
        <v>85</v>
      </c>
      <c r="AY587" s="23" t="s">
        <v>144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23" t="s">
        <v>83</v>
      </c>
      <c r="BK587" s="202">
        <f>ROUND(I587*H587,2)</f>
        <v>0</v>
      </c>
      <c r="BL587" s="23" t="s">
        <v>151</v>
      </c>
      <c r="BM587" s="23" t="s">
        <v>737</v>
      </c>
    </row>
    <row r="588" spans="2:65" s="11" customFormat="1" ht="27">
      <c r="B588" s="203"/>
      <c r="C588" s="204"/>
      <c r="D588" s="205" t="s">
        <v>153</v>
      </c>
      <c r="E588" s="206" t="s">
        <v>21</v>
      </c>
      <c r="F588" s="207" t="s">
        <v>738</v>
      </c>
      <c r="G588" s="204"/>
      <c r="H588" s="206" t="s">
        <v>21</v>
      </c>
      <c r="I588" s="208"/>
      <c r="J588" s="204"/>
      <c r="K588" s="204"/>
      <c r="L588" s="209"/>
      <c r="M588" s="210"/>
      <c r="N588" s="211"/>
      <c r="O588" s="211"/>
      <c r="P588" s="211"/>
      <c r="Q588" s="211"/>
      <c r="R588" s="211"/>
      <c r="S588" s="211"/>
      <c r="T588" s="212"/>
      <c r="AT588" s="213" t="s">
        <v>153</v>
      </c>
      <c r="AU588" s="213" t="s">
        <v>85</v>
      </c>
      <c r="AV588" s="11" t="s">
        <v>83</v>
      </c>
      <c r="AW588" s="11" t="s">
        <v>38</v>
      </c>
      <c r="AX588" s="11" t="s">
        <v>75</v>
      </c>
      <c r="AY588" s="213" t="s">
        <v>144</v>
      </c>
    </row>
    <row r="589" spans="2:65" s="11" customFormat="1">
      <c r="B589" s="203"/>
      <c r="C589" s="204"/>
      <c r="D589" s="205" t="s">
        <v>153</v>
      </c>
      <c r="E589" s="206" t="s">
        <v>21</v>
      </c>
      <c r="F589" s="207" t="s">
        <v>739</v>
      </c>
      <c r="G589" s="204"/>
      <c r="H589" s="206" t="s">
        <v>21</v>
      </c>
      <c r="I589" s="208"/>
      <c r="J589" s="204"/>
      <c r="K589" s="204"/>
      <c r="L589" s="209"/>
      <c r="M589" s="210"/>
      <c r="N589" s="211"/>
      <c r="O589" s="211"/>
      <c r="P589" s="211"/>
      <c r="Q589" s="211"/>
      <c r="R589" s="211"/>
      <c r="S589" s="211"/>
      <c r="T589" s="212"/>
      <c r="AT589" s="213" t="s">
        <v>153</v>
      </c>
      <c r="AU589" s="213" t="s">
        <v>85</v>
      </c>
      <c r="AV589" s="11" t="s">
        <v>83</v>
      </c>
      <c r="AW589" s="11" t="s">
        <v>38</v>
      </c>
      <c r="AX589" s="11" t="s">
        <v>75</v>
      </c>
      <c r="AY589" s="213" t="s">
        <v>144</v>
      </c>
    </row>
    <row r="590" spans="2:65" s="11" customFormat="1">
      <c r="B590" s="203"/>
      <c r="C590" s="204"/>
      <c r="D590" s="205" t="s">
        <v>153</v>
      </c>
      <c r="E590" s="206" t="s">
        <v>21</v>
      </c>
      <c r="F590" s="207" t="s">
        <v>740</v>
      </c>
      <c r="G590" s="204"/>
      <c r="H590" s="206" t="s">
        <v>21</v>
      </c>
      <c r="I590" s="208"/>
      <c r="J590" s="204"/>
      <c r="K590" s="204"/>
      <c r="L590" s="209"/>
      <c r="M590" s="210"/>
      <c r="N590" s="211"/>
      <c r="O590" s="211"/>
      <c r="P590" s="211"/>
      <c r="Q590" s="211"/>
      <c r="R590" s="211"/>
      <c r="S590" s="211"/>
      <c r="T590" s="212"/>
      <c r="AT590" s="213" t="s">
        <v>153</v>
      </c>
      <c r="AU590" s="213" t="s">
        <v>85</v>
      </c>
      <c r="AV590" s="11" t="s">
        <v>83</v>
      </c>
      <c r="AW590" s="11" t="s">
        <v>38</v>
      </c>
      <c r="AX590" s="11" t="s">
        <v>75</v>
      </c>
      <c r="AY590" s="213" t="s">
        <v>144</v>
      </c>
    </row>
    <row r="591" spans="2:65" s="12" customFormat="1">
      <c r="B591" s="214"/>
      <c r="C591" s="215"/>
      <c r="D591" s="205" t="s">
        <v>153</v>
      </c>
      <c r="E591" s="216" t="s">
        <v>21</v>
      </c>
      <c r="F591" s="217" t="s">
        <v>741</v>
      </c>
      <c r="G591" s="215"/>
      <c r="H591" s="218">
        <v>2.1</v>
      </c>
      <c r="I591" s="219"/>
      <c r="J591" s="215"/>
      <c r="K591" s="215"/>
      <c r="L591" s="220"/>
      <c r="M591" s="221"/>
      <c r="N591" s="222"/>
      <c r="O591" s="222"/>
      <c r="P591" s="222"/>
      <c r="Q591" s="222"/>
      <c r="R591" s="222"/>
      <c r="S591" s="222"/>
      <c r="T591" s="223"/>
      <c r="AT591" s="224" t="s">
        <v>153</v>
      </c>
      <c r="AU591" s="224" t="s">
        <v>85</v>
      </c>
      <c r="AV591" s="12" t="s">
        <v>85</v>
      </c>
      <c r="AW591" s="12" t="s">
        <v>38</v>
      </c>
      <c r="AX591" s="12" t="s">
        <v>83</v>
      </c>
      <c r="AY591" s="224" t="s">
        <v>144</v>
      </c>
    </row>
    <row r="592" spans="2:65" s="1" customFormat="1" ht="51" customHeight="1">
      <c r="B592" s="40"/>
      <c r="C592" s="191" t="s">
        <v>742</v>
      </c>
      <c r="D592" s="191" t="s">
        <v>146</v>
      </c>
      <c r="E592" s="192" t="s">
        <v>743</v>
      </c>
      <c r="F592" s="193" t="s">
        <v>744</v>
      </c>
      <c r="G592" s="194" t="s">
        <v>149</v>
      </c>
      <c r="H592" s="195">
        <v>151.97499999999999</v>
      </c>
      <c r="I592" s="196"/>
      <c r="J592" s="197">
        <f>ROUND(I592*H592,2)</f>
        <v>0</v>
      </c>
      <c r="K592" s="193" t="s">
        <v>21</v>
      </c>
      <c r="L592" s="60"/>
      <c r="M592" s="198" t="s">
        <v>21</v>
      </c>
      <c r="N592" s="199" t="s">
        <v>46</v>
      </c>
      <c r="O592" s="41"/>
      <c r="P592" s="200">
        <f>O592*H592</f>
        <v>0</v>
      </c>
      <c r="Q592" s="200">
        <v>0</v>
      </c>
      <c r="R592" s="200">
        <f>Q592*H592</f>
        <v>0</v>
      </c>
      <c r="S592" s="200">
        <v>0</v>
      </c>
      <c r="T592" s="201">
        <f>S592*H592</f>
        <v>0</v>
      </c>
      <c r="AR592" s="23" t="s">
        <v>151</v>
      </c>
      <c r="AT592" s="23" t="s">
        <v>146</v>
      </c>
      <c r="AU592" s="23" t="s">
        <v>85</v>
      </c>
      <c r="AY592" s="23" t="s">
        <v>144</v>
      </c>
      <c r="BE592" s="202">
        <f>IF(N592="základní",J592,0)</f>
        <v>0</v>
      </c>
      <c r="BF592" s="202">
        <f>IF(N592="snížená",J592,0)</f>
        <v>0</v>
      </c>
      <c r="BG592" s="202">
        <f>IF(N592="zákl. přenesená",J592,0)</f>
        <v>0</v>
      </c>
      <c r="BH592" s="202">
        <f>IF(N592="sníž. přenesená",J592,0)</f>
        <v>0</v>
      </c>
      <c r="BI592" s="202">
        <f>IF(N592="nulová",J592,0)</f>
        <v>0</v>
      </c>
      <c r="BJ592" s="23" t="s">
        <v>83</v>
      </c>
      <c r="BK592" s="202">
        <f>ROUND(I592*H592,2)</f>
        <v>0</v>
      </c>
      <c r="BL592" s="23" t="s">
        <v>151</v>
      </c>
      <c r="BM592" s="23" t="s">
        <v>745</v>
      </c>
    </row>
    <row r="593" spans="2:51" s="11" customFormat="1">
      <c r="B593" s="203"/>
      <c r="C593" s="204"/>
      <c r="D593" s="205" t="s">
        <v>153</v>
      </c>
      <c r="E593" s="206" t="s">
        <v>21</v>
      </c>
      <c r="F593" s="207" t="s">
        <v>746</v>
      </c>
      <c r="G593" s="204"/>
      <c r="H593" s="206" t="s">
        <v>21</v>
      </c>
      <c r="I593" s="208"/>
      <c r="J593" s="204"/>
      <c r="K593" s="204"/>
      <c r="L593" s="209"/>
      <c r="M593" s="210"/>
      <c r="N593" s="211"/>
      <c r="O593" s="211"/>
      <c r="P593" s="211"/>
      <c r="Q593" s="211"/>
      <c r="R593" s="211"/>
      <c r="S593" s="211"/>
      <c r="T593" s="212"/>
      <c r="AT593" s="213" t="s">
        <v>153</v>
      </c>
      <c r="AU593" s="213" t="s">
        <v>85</v>
      </c>
      <c r="AV593" s="11" t="s">
        <v>83</v>
      </c>
      <c r="AW593" s="11" t="s">
        <v>38</v>
      </c>
      <c r="AX593" s="11" t="s">
        <v>75</v>
      </c>
      <c r="AY593" s="213" t="s">
        <v>144</v>
      </c>
    </row>
    <row r="594" spans="2:51" s="12" customFormat="1">
      <c r="B594" s="214"/>
      <c r="C594" s="215"/>
      <c r="D594" s="205" t="s">
        <v>153</v>
      </c>
      <c r="E594" s="216" t="s">
        <v>21</v>
      </c>
      <c r="F594" s="217" t="s">
        <v>747</v>
      </c>
      <c r="G594" s="215"/>
      <c r="H594" s="218">
        <v>117.876</v>
      </c>
      <c r="I594" s="219"/>
      <c r="J594" s="215"/>
      <c r="K594" s="215"/>
      <c r="L594" s="220"/>
      <c r="M594" s="221"/>
      <c r="N594" s="222"/>
      <c r="O594" s="222"/>
      <c r="P594" s="222"/>
      <c r="Q594" s="222"/>
      <c r="R594" s="222"/>
      <c r="S594" s="222"/>
      <c r="T594" s="223"/>
      <c r="AT594" s="224" t="s">
        <v>153</v>
      </c>
      <c r="AU594" s="224" t="s">
        <v>85</v>
      </c>
      <c r="AV594" s="12" t="s">
        <v>85</v>
      </c>
      <c r="AW594" s="12" t="s">
        <v>38</v>
      </c>
      <c r="AX594" s="12" t="s">
        <v>75</v>
      </c>
      <c r="AY594" s="224" t="s">
        <v>144</v>
      </c>
    </row>
    <row r="595" spans="2:51" s="11" customFormat="1">
      <c r="B595" s="203"/>
      <c r="C595" s="204"/>
      <c r="D595" s="205" t="s">
        <v>153</v>
      </c>
      <c r="E595" s="206" t="s">
        <v>21</v>
      </c>
      <c r="F595" s="207" t="s">
        <v>748</v>
      </c>
      <c r="G595" s="204"/>
      <c r="H595" s="206" t="s">
        <v>21</v>
      </c>
      <c r="I595" s="208"/>
      <c r="J595" s="204"/>
      <c r="K595" s="204"/>
      <c r="L595" s="209"/>
      <c r="M595" s="210"/>
      <c r="N595" s="211"/>
      <c r="O595" s="211"/>
      <c r="P595" s="211"/>
      <c r="Q595" s="211"/>
      <c r="R595" s="211"/>
      <c r="S595" s="211"/>
      <c r="T595" s="212"/>
      <c r="AT595" s="213" t="s">
        <v>153</v>
      </c>
      <c r="AU595" s="213" t="s">
        <v>85</v>
      </c>
      <c r="AV595" s="11" t="s">
        <v>83</v>
      </c>
      <c r="AW595" s="11" t="s">
        <v>38</v>
      </c>
      <c r="AX595" s="11" t="s">
        <v>75</v>
      </c>
      <c r="AY595" s="213" t="s">
        <v>144</v>
      </c>
    </row>
    <row r="596" spans="2:51" s="12" customFormat="1">
      <c r="B596" s="214"/>
      <c r="C596" s="215"/>
      <c r="D596" s="205" t="s">
        <v>153</v>
      </c>
      <c r="E596" s="216" t="s">
        <v>21</v>
      </c>
      <c r="F596" s="217" t="s">
        <v>749</v>
      </c>
      <c r="G596" s="215"/>
      <c r="H596" s="218">
        <v>10.151999999999999</v>
      </c>
      <c r="I596" s="219"/>
      <c r="J596" s="215"/>
      <c r="K596" s="215"/>
      <c r="L596" s="220"/>
      <c r="M596" s="221"/>
      <c r="N596" s="222"/>
      <c r="O596" s="222"/>
      <c r="P596" s="222"/>
      <c r="Q596" s="222"/>
      <c r="R596" s="222"/>
      <c r="S596" s="222"/>
      <c r="T596" s="223"/>
      <c r="AT596" s="224" t="s">
        <v>153</v>
      </c>
      <c r="AU596" s="224" t="s">
        <v>85</v>
      </c>
      <c r="AV596" s="12" t="s">
        <v>85</v>
      </c>
      <c r="AW596" s="12" t="s">
        <v>38</v>
      </c>
      <c r="AX596" s="12" t="s">
        <v>75</v>
      </c>
      <c r="AY596" s="224" t="s">
        <v>144</v>
      </c>
    </row>
    <row r="597" spans="2:51" s="11" customFormat="1">
      <c r="B597" s="203"/>
      <c r="C597" s="204"/>
      <c r="D597" s="205" t="s">
        <v>153</v>
      </c>
      <c r="E597" s="206" t="s">
        <v>21</v>
      </c>
      <c r="F597" s="207" t="s">
        <v>750</v>
      </c>
      <c r="G597" s="204"/>
      <c r="H597" s="206" t="s">
        <v>21</v>
      </c>
      <c r="I597" s="208"/>
      <c r="J597" s="204"/>
      <c r="K597" s="204"/>
      <c r="L597" s="209"/>
      <c r="M597" s="210"/>
      <c r="N597" s="211"/>
      <c r="O597" s="211"/>
      <c r="P597" s="211"/>
      <c r="Q597" s="211"/>
      <c r="R597" s="211"/>
      <c r="S597" s="211"/>
      <c r="T597" s="212"/>
      <c r="AT597" s="213" t="s">
        <v>153</v>
      </c>
      <c r="AU597" s="213" t="s">
        <v>85</v>
      </c>
      <c r="AV597" s="11" t="s">
        <v>83</v>
      </c>
      <c r="AW597" s="11" t="s">
        <v>38</v>
      </c>
      <c r="AX597" s="11" t="s">
        <v>75</v>
      </c>
      <c r="AY597" s="213" t="s">
        <v>144</v>
      </c>
    </row>
    <row r="598" spans="2:51" s="12" customFormat="1">
      <c r="B598" s="214"/>
      <c r="C598" s="215"/>
      <c r="D598" s="205" t="s">
        <v>153</v>
      </c>
      <c r="E598" s="216" t="s">
        <v>21</v>
      </c>
      <c r="F598" s="217" t="s">
        <v>751</v>
      </c>
      <c r="G598" s="215"/>
      <c r="H598" s="218">
        <v>1.6919999999999999</v>
      </c>
      <c r="I598" s="219"/>
      <c r="J598" s="215"/>
      <c r="K598" s="215"/>
      <c r="L598" s="220"/>
      <c r="M598" s="221"/>
      <c r="N598" s="222"/>
      <c r="O598" s="222"/>
      <c r="P598" s="222"/>
      <c r="Q598" s="222"/>
      <c r="R598" s="222"/>
      <c r="S598" s="222"/>
      <c r="T598" s="223"/>
      <c r="AT598" s="224" t="s">
        <v>153</v>
      </c>
      <c r="AU598" s="224" t="s">
        <v>85</v>
      </c>
      <c r="AV598" s="12" t="s">
        <v>85</v>
      </c>
      <c r="AW598" s="12" t="s">
        <v>38</v>
      </c>
      <c r="AX598" s="12" t="s">
        <v>75</v>
      </c>
      <c r="AY598" s="224" t="s">
        <v>144</v>
      </c>
    </row>
    <row r="599" spans="2:51" s="11" customFormat="1">
      <c r="B599" s="203"/>
      <c r="C599" s="204"/>
      <c r="D599" s="205" t="s">
        <v>153</v>
      </c>
      <c r="E599" s="206" t="s">
        <v>21</v>
      </c>
      <c r="F599" s="207" t="s">
        <v>752</v>
      </c>
      <c r="G599" s="204"/>
      <c r="H599" s="206" t="s">
        <v>21</v>
      </c>
      <c r="I599" s="208"/>
      <c r="J599" s="204"/>
      <c r="K599" s="204"/>
      <c r="L599" s="209"/>
      <c r="M599" s="210"/>
      <c r="N599" s="211"/>
      <c r="O599" s="211"/>
      <c r="P599" s="211"/>
      <c r="Q599" s="211"/>
      <c r="R599" s="211"/>
      <c r="S599" s="211"/>
      <c r="T599" s="212"/>
      <c r="AT599" s="213" t="s">
        <v>153</v>
      </c>
      <c r="AU599" s="213" t="s">
        <v>85</v>
      </c>
      <c r="AV599" s="11" t="s">
        <v>83</v>
      </c>
      <c r="AW599" s="11" t="s">
        <v>38</v>
      </c>
      <c r="AX599" s="11" t="s">
        <v>75</v>
      </c>
      <c r="AY599" s="213" t="s">
        <v>144</v>
      </c>
    </row>
    <row r="600" spans="2:51" s="12" customFormat="1">
      <c r="B600" s="214"/>
      <c r="C600" s="215"/>
      <c r="D600" s="205" t="s">
        <v>153</v>
      </c>
      <c r="E600" s="216" t="s">
        <v>21</v>
      </c>
      <c r="F600" s="217" t="s">
        <v>753</v>
      </c>
      <c r="G600" s="215"/>
      <c r="H600" s="218">
        <v>5.2249999999999996</v>
      </c>
      <c r="I600" s="219"/>
      <c r="J600" s="215"/>
      <c r="K600" s="215"/>
      <c r="L600" s="220"/>
      <c r="M600" s="221"/>
      <c r="N600" s="222"/>
      <c r="O600" s="222"/>
      <c r="P600" s="222"/>
      <c r="Q600" s="222"/>
      <c r="R600" s="222"/>
      <c r="S600" s="222"/>
      <c r="T600" s="223"/>
      <c r="AT600" s="224" t="s">
        <v>153</v>
      </c>
      <c r="AU600" s="224" t="s">
        <v>85</v>
      </c>
      <c r="AV600" s="12" t="s">
        <v>85</v>
      </c>
      <c r="AW600" s="12" t="s">
        <v>38</v>
      </c>
      <c r="AX600" s="12" t="s">
        <v>75</v>
      </c>
      <c r="AY600" s="224" t="s">
        <v>144</v>
      </c>
    </row>
    <row r="601" spans="2:51" s="11" customFormat="1">
      <c r="B601" s="203"/>
      <c r="C601" s="204"/>
      <c r="D601" s="205" t="s">
        <v>153</v>
      </c>
      <c r="E601" s="206" t="s">
        <v>21</v>
      </c>
      <c r="F601" s="207" t="s">
        <v>754</v>
      </c>
      <c r="G601" s="204"/>
      <c r="H601" s="206" t="s">
        <v>21</v>
      </c>
      <c r="I601" s="208"/>
      <c r="J601" s="204"/>
      <c r="K601" s="204"/>
      <c r="L601" s="209"/>
      <c r="M601" s="210"/>
      <c r="N601" s="211"/>
      <c r="O601" s="211"/>
      <c r="P601" s="211"/>
      <c r="Q601" s="211"/>
      <c r="R601" s="211"/>
      <c r="S601" s="211"/>
      <c r="T601" s="212"/>
      <c r="AT601" s="213" t="s">
        <v>153</v>
      </c>
      <c r="AU601" s="213" t="s">
        <v>85</v>
      </c>
      <c r="AV601" s="11" t="s">
        <v>83</v>
      </c>
      <c r="AW601" s="11" t="s">
        <v>38</v>
      </c>
      <c r="AX601" s="11" t="s">
        <v>75</v>
      </c>
      <c r="AY601" s="213" t="s">
        <v>144</v>
      </c>
    </row>
    <row r="602" spans="2:51" s="12" customFormat="1">
      <c r="B602" s="214"/>
      <c r="C602" s="215"/>
      <c r="D602" s="205" t="s">
        <v>153</v>
      </c>
      <c r="E602" s="216" t="s">
        <v>21</v>
      </c>
      <c r="F602" s="217" t="s">
        <v>755</v>
      </c>
      <c r="G602" s="215"/>
      <c r="H602" s="218">
        <v>2.66</v>
      </c>
      <c r="I602" s="219"/>
      <c r="J602" s="215"/>
      <c r="K602" s="215"/>
      <c r="L602" s="220"/>
      <c r="M602" s="221"/>
      <c r="N602" s="222"/>
      <c r="O602" s="222"/>
      <c r="P602" s="222"/>
      <c r="Q602" s="222"/>
      <c r="R602" s="222"/>
      <c r="S602" s="222"/>
      <c r="T602" s="223"/>
      <c r="AT602" s="224" t="s">
        <v>153</v>
      </c>
      <c r="AU602" s="224" t="s">
        <v>85</v>
      </c>
      <c r="AV602" s="12" t="s">
        <v>85</v>
      </c>
      <c r="AW602" s="12" t="s">
        <v>38</v>
      </c>
      <c r="AX602" s="12" t="s">
        <v>75</v>
      </c>
      <c r="AY602" s="224" t="s">
        <v>144</v>
      </c>
    </row>
    <row r="603" spans="2:51" s="11" customFormat="1">
      <c r="B603" s="203"/>
      <c r="C603" s="204"/>
      <c r="D603" s="205" t="s">
        <v>153</v>
      </c>
      <c r="E603" s="206" t="s">
        <v>21</v>
      </c>
      <c r="F603" s="207" t="s">
        <v>756</v>
      </c>
      <c r="G603" s="204"/>
      <c r="H603" s="206" t="s">
        <v>21</v>
      </c>
      <c r="I603" s="208"/>
      <c r="J603" s="204"/>
      <c r="K603" s="204"/>
      <c r="L603" s="209"/>
      <c r="M603" s="210"/>
      <c r="N603" s="211"/>
      <c r="O603" s="211"/>
      <c r="P603" s="211"/>
      <c r="Q603" s="211"/>
      <c r="R603" s="211"/>
      <c r="S603" s="211"/>
      <c r="T603" s="212"/>
      <c r="AT603" s="213" t="s">
        <v>153</v>
      </c>
      <c r="AU603" s="213" t="s">
        <v>85</v>
      </c>
      <c r="AV603" s="11" t="s">
        <v>83</v>
      </c>
      <c r="AW603" s="11" t="s">
        <v>38</v>
      </c>
      <c r="AX603" s="11" t="s">
        <v>75</v>
      </c>
      <c r="AY603" s="213" t="s">
        <v>144</v>
      </c>
    </row>
    <row r="604" spans="2:51" s="12" customFormat="1">
      <c r="B604" s="214"/>
      <c r="C604" s="215"/>
      <c r="D604" s="205" t="s">
        <v>153</v>
      </c>
      <c r="E604" s="216" t="s">
        <v>21</v>
      </c>
      <c r="F604" s="217" t="s">
        <v>757</v>
      </c>
      <c r="G604" s="215"/>
      <c r="H604" s="218">
        <v>2.4319999999999999</v>
      </c>
      <c r="I604" s="219"/>
      <c r="J604" s="215"/>
      <c r="K604" s="215"/>
      <c r="L604" s="220"/>
      <c r="M604" s="221"/>
      <c r="N604" s="222"/>
      <c r="O604" s="222"/>
      <c r="P604" s="222"/>
      <c r="Q604" s="222"/>
      <c r="R604" s="222"/>
      <c r="S604" s="222"/>
      <c r="T604" s="223"/>
      <c r="AT604" s="224" t="s">
        <v>153</v>
      </c>
      <c r="AU604" s="224" t="s">
        <v>85</v>
      </c>
      <c r="AV604" s="12" t="s">
        <v>85</v>
      </c>
      <c r="AW604" s="12" t="s">
        <v>38</v>
      </c>
      <c r="AX604" s="12" t="s">
        <v>75</v>
      </c>
      <c r="AY604" s="224" t="s">
        <v>144</v>
      </c>
    </row>
    <row r="605" spans="2:51" s="11" customFormat="1">
      <c r="B605" s="203"/>
      <c r="C605" s="204"/>
      <c r="D605" s="205" t="s">
        <v>153</v>
      </c>
      <c r="E605" s="206" t="s">
        <v>21</v>
      </c>
      <c r="F605" s="207" t="s">
        <v>758</v>
      </c>
      <c r="G605" s="204"/>
      <c r="H605" s="206" t="s">
        <v>21</v>
      </c>
      <c r="I605" s="208"/>
      <c r="J605" s="204"/>
      <c r="K605" s="204"/>
      <c r="L605" s="209"/>
      <c r="M605" s="210"/>
      <c r="N605" s="211"/>
      <c r="O605" s="211"/>
      <c r="P605" s="211"/>
      <c r="Q605" s="211"/>
      <c r="R605" s="211"/>
      <c r="S605" s="211"/>
      <c r="T605" s="212"/>
      <c r="AT605" s="213" t="s">
        <v>153</v>
      </c>
      <c r="AU605" s="213" t="s">
        <v>85</v>
      </c>
      <c r="AV605" s="11" t="s">
        <v>83</v>
      </c>
      <c r="AW605" s="11" t="s">
        <v>38</v>
      </c>
      <c r="AX605" s="11" t="s">
        <v>75</v>
      </c>
      <c r="AY605" s="213" t="s">
        <v>144</v>
      </c>
    </row>
    <row r="606" spans="2:51" s="12" customFormat="1">
      <c r="B606" s="214"/>
      <c r="C606" s="215"/>
      <c r="D606" s="205" t="s">
        <v>153</v>
      </c>
      <c r="E606" s="216" t="s">
        <v>21</v>
      </c>
      <c r="F606" s="217" t="s">
        <v>759</v>
      </c>
      <c r="G606" s="215"/>
      <c r="H606" s="218">
        <v>5.32</v>
      </c>
      <c r="I606" s="219"/>
      <c r="J606" s="215"/>
      <c r="K606" s="215"/>
      <c r="L606" s="220"/>
      <c r="M606" s="221"/>
      <c r="N606" s="222"/>
      <c r="O606" s="222"/>
      <c r="P606" s="222"/>
      <c r="Q606" s="222"/>
      <c r="R606" s="222"/>
      <c r="S606" s="222"/>
      <c r="T606" s="223"/>
      <c r="AT606" s="224" t="s">
        <v>153</v>
      </c>
      <c r="AU606" s="224" t="s">
        <v>85</v>
      </c>
      <c r="AV606" s="12" t="s">
        <v>85</v>
      </c>
      <c r="AW606" s="12" t="s">
        <v>38</v>
      </c>
      <c r="AX606" s="12" t="s">
        <v>75</v>
      </c>
      <c r="AY606" s="224" t="s">
        <v>144</v>
      </c>
    </row>
    <row r="607" spans="2:51" s="11" customFormat="1">
      <c r="B607" s="203"/>
      <c r="C607" s="204"/>
      <c r="D607" s="205" t="s">
        <v>153</v>
      </c>
      <c r="E607" s="206" t="s">
        <v>21</v>
      </c>
      <c r="F607" s="207" t="s">
        <v>760</v>
      </c>
      <c r="G607" s="204"/>
      <c r="H607" s="206" t="s">
        <v>21</v>
      </c>
      <c r="I607" s="208"/>
      <c r="J607" s="204"/>
      <c r="K607" s="204"/>
      <c r="L607" s="209"/>
      <c r="M607" s="210"/>
      <c r="N607" s="211"/>
      <c r="O607" s="211"/>
      <c r="P607" s="211"/>
      <c r="Q607" s="211"/>
      <c r="R607" s="211"/>
      <c r="S607" s="211"/>
      <c r="T607" s="212"/>
      <c r="AT607" s="213" t="s">
        <v>153</v>
      </c>
      <c r="AU607" s="213" t="s">
        <v>85</v>
      </c>
      <c r="AV607" s="11" t="s">
        <v>83</v>
      </c>
      <c r="AW607" s="11" t="s">
        <v>38</v>
      </c>
      <c r="AX607" s="11" t="s">
        <v>75</v>
      </c>
      <c r="AY607" s="213" t="s">
        <v>144</v>
      </c>
    </row>
    <row r="608" spans="2:51" s="12" customFormat="1">
      <c r="B608" s="214"/>
      <c r="C608" s="215"/>
      <c r="D608" s="205" t="s">
        <v>153</v>
      </c>
      <c r="E608" s="216" t="s">
        <v>21</v>
      </c>
      <c r="F608" s="217" t="s">
        <v>761</v>
      </c>
      <c r="G608" s="215"/>
      <c r="H608" s="218">
        <v>2.698</v>
      </c>
      <c r="I608" s="219"/>
      <c r="J608" s="215"/>
      <c r="K608" s="215"/>
      <c r="L608" s="220"/>
      <c r="M608" s="221"/>
      <c r="N608" s="222"/>
      <c r="O608" s="222"/>
      <c r="P608" s="222"/>
      <c r="Q608" s="222"/>
      <c r="R608" s="222"/>
      <c r="S608" s="222"/>
      <c r="T608" s="223"/>
      <c r="AT608" s="224" t="s">
        <v>153</v>
      </c>
      <c r="AU608" s="224" t="s">
        <v>85</v>
      </c>
      <c r="AV608" s="12" t="s">
        <v>85</v>
      </c>
      <c r="AW608" s="12" t="s">
        <v>38</v>
      </c>
      <c r="AX608" s="12" t="s">
        <v>75</v>
      </c>
      <c r="AY608" s="224" t="s">
        <v>144</v>
      </c>
    </row>
    <row r="609" spans="2:65" s="11" customFormat="1">
      <c r="B609" s="203"/>
      <c r="C609" s="204"/>
      <c r="D609" s="205" t="s">
        <v>153</v>
      </c>
      <c r="E609" s="206" t="s">
        <v>21</v>
      </c>
      <c r="F609" s="207" t="s">
        <v>762</v>
      </c>
      <c r="G609" s="204"/>
      <c r="H609" s="206" t="s">
        <v>21</v>
      </c>
      <c r="I609" s="208"/>
      <c r="J609" s="204"/>
      <c r="K609" s="204"/>
      <c r="L609" s="209"/>
      <c r="M609" s="210"/>
      <c r="N609" s="211"/>
      <c r="O609" s="211"/>
      <c r="P609" s="211"/>
      <c r="Q609" s="211"/>
      <c r="R609" s="211"/>
      <c r="S609" s="211"/>
      <c r="T609" s="212"/>
      <c r="AT609" s="213" t="s">
        <v>153</v>
      </c>
      <c r="AU609" s="213" t="s">
        <v>85</v>
      </c>
      <c r="AV609" s="11" t="s">
        <v>83</v>
      </c>
      <c r="AW609" s="11" t="s">
        <v>38</v>
      </c>
      <c r="AX609" s="11" t="s">
        <v>75</v>
      </c>
      <c r="AY609" s="213" t="s">
        <v>144</v>
      </c>
    </row>
    <row r="610" spans="2:65" s="12" customFormat="1">
      <c r="B610" s="214"/>
      <c r="C610" s="215"/>
      <c r="D610" s="205" t="s">
        <v>153</v>
      </c>
      <c r="E610" s="216" t="s">
        <v>21</v>
      </c>
      <c r="F610" s="217" t="s">
        <v>763</v>
      </c>
      <c r="G610" s="215"/>
      <c r="H610" s="218">
        <v>3.92</v>
      </c>
      <c r="I610" s="219"/>
      <c r="J610" s="215"/>
      <c r="K610" s="215"/>
      <c r="L610" s="220"/>
      <c r="M610" s="221"/>
      <c r="N610" s="222"/>
      <c r="O610" s="222"/>
      <c r="P610" s="222"/>
      <c r="Q610" s="222"/>
      <c r="R610" s="222"/>
      <c r="S610" s="222"/>
      <c r="T610" s="223"/>
      <c r="AT610" s="224" t="s">
        <v>153</v>
      </c>
      <c r="AU610" s="224" t="s">
        <v>85</v>
      </c>
      <c r="AV610" s="12" t="s">
        <v>85</v>
      </c>
      <c r="AW610" s="12" t="s">
        <v>38</v>
      </c>
      <c r="AX610" s="12" t="s">
        <v>75</v>
      </c>
      <c r="AY610" s="224" t="s">
        <v>144</v>
      </c>
    </row>
    <row r="611" spans="2:65" s="13" customFormat="1">
      <c r="B611" s="235"/>
      <c r="C611" s="236"/>
      <c r="D611" s="205" t="s">
        <v>153</v>
      </c>
      <c r="E611" s="237" t="s">
        <v>21</v>
      </c>
      <c r="F611" s="238" t="s">
        <v>232</v>
      </c>
      <c r="G611" s="236"/>
      <c r="H611" s="239">
        <v>151.97499999999999</v>
      </c>
      <c r="I611" s="240"/>
      <c r="J611" s="236"/>
      <c r="K611" s="236"/>
      <c r="L611" s="241"/>
      <c r="M611" s="242"/>
      <c r="N611" s="243"/>
      <c r="O611" s="243"/>
      <c r="P611" s="243"/>
      <c r="Q611" s="243"/>
      <c r="R611" s="243"/>
      <c r="S611" s="243"/>
      <c r="T611" s="244"/>
      <c r="AT611" s="245" t="s">
        <v>153</v>
      </c>
      <c r="AU611" s="245" t="s">
        <v>85</v>
      </c>
      <c r="AV611" s="13" t="s">
        <v>151</v>
      </c>
      <c r="AW611" s="13" t="s">
        <v>38</v>
      </c>
      <c r="AX611" s="13" t="s">
        <v>83</v>
      </c>
      <c r="AY611" s="245" t="s">
        <v>144</v>
      </c>
    </row>
    <row r="612" spans="2:65" s="1" customFormat="1" ht="51" customHeight="1">
      <c r="B612" s="40"/>
      <c r="C612" s="191" t="s">
        <v>764</v>
      </c>
      <c r="D612" s="191" t="s">
        <v>146</v>
      </c>
      <c r="E612" s="192" t="s">
        <v>765</v>
      </c>
      <c r="F612" s="193" t="s">
        <v>744</v>
      </c>
      <c r="G612" s="194" t="s">
        <v>149</v>
      </c>
      <c r="H612" s="195">
        <v>30.75</v>
      </c>
      <c r="I612" s="196"/>
      <c r="J612" s="197">
        <f>ROUND(I612*H612,2)</f>
        <v>0</v>
      </c>
      <c r="K612" s="193" t="s">
        <v>21</v>
      </c>
      <c r="L612" s="60"/>
      <c r="M612" s="198" t="s">
        <v>21</v>
      </c>
      <c r="N612" s="199" t="s">
        <v>46</v>
      </c>
      <c r="O612" s="41"/>
      <c r="P612" s="200">
        <f>O612*H612</f>
        <v>0</v>
      </c>
      <c r="Q612" s="200">
        <v>0</v>
      </c>
      <c r="R612" s="200">
        <f>Q612*H612</f>
        <v>0</v>
      </c>
      <c r="S612" s="200">
        <v>0</v>
      </c>
      <c r="T612" s="201">
        <f>S612*H612</f>
        <v>0</v>
      </c>
      <c r="AR612" s="23" t="s">
        <v>151</v>
      </c>
      <c r="AT612" s="23" t="s">
        <v>146</v>
      </c>
      <c r="AU612" s="23" t="s">
        <v>85</v>
      </c>
      <c r="AY612" s="23" t="s">
        <v>144</v>
      </c>
      <c r="BE612" s="202">
        <f>IF(N612="základní",J612,0)</f>
        <v>0</v>
      </c>
      <c r="BF612" s="202">
        <f>IF(N612="snížená",J612,0)</f>
        <v>0</v>
      </c>
      <c r="BG612" s="202">
        <f>IF(N612="zákl. přenesená",J612,0)</f>
        <v>0</v>
      </c>
      <c r="BH612" s="202">
        <f>IF(N612="sníž. přenesená",J612,0)</f>
        <v>0</v>
      </c>
      <c r="BI612" s="202">
        <f>IF(N612="nulová",J612,0)</f>
        <v>0</v>
      </c>
      <c r="BJ612" s="23" t="s">
        <v>83</v>
      </c>
      <c r="BK612" s="202">
        <f>ROUND(I612*H612,2)</f>
        <v>0</v>
      </c>
      <c r="BL612" s="23" t="s">
        <v>151</v>
      </c>
      <c r="BM612" s="23" t="s">
        <v>766</v>
      </c>
    </row>
    <row r="613" spans="2:65" s="11" customFormat="1">
      <c r="B613" s="203"/>
      <c r="C613" s="204"/>
      <c r="D613" s="205" t="s">
        <v>153</v>
      </c>
      <c r="E613" s="206" t="s">
        <v>21</v>
      </c>
      <c r="F613" s="207" t="s">
        <v>313</v>
      </c>
      <c r="G613" s="204"/>
      <c r="H613" s="206" t="s">
        <v>21</v>
      </c>
      <c r="I613" s="208"/>
      <c r="J613" s="204"/>
      <c r="K613" s="204"/>
      <c r="L613" s="209"/>
      <c r="M613" s="210"/>
      <c r="N613" s="211"/>
      <c r="O613" s="211"/>
      <c r="P613" s="211"/>
      <c r="Q613" s="211"/>
      <c r="R613" s="211"/>
      <c r="S613" s="211"/>
      <c r="T613" s="212"/>
      <c r="AT613" s="213" t="s">
        <v>153</v>
      </c>
      <c r="AU613" s="213" t="s">
        <v>85</v>
      </c>
      <c r="AV613" s="11" t="s">
        <v>83</v>
      </c>
      <c r="AW613" s="11" t="s">
        <v>38</v>
      </c>
      <c r="AX613" s="11" t="s">
        <v>75</v>
      </c>
      <c r="AY613" s="213" t="s">
        <v>144</v>
      </c>
    </row>
    <row r="614" spans="2:65" s="12" customFormat="1">
      <c r="B614" s="214"/>
      <c r="C614" s="215"/>
      <c r="D614" s="205" t="s">
        <v>153</v>
      </c>
      <c r="E614" s="216" t="s">
        <v>21</v>
      </c>
      <c r="F614" s="217" t="s">
        <v>591</v>
      </c>
      <c r="G614" s="215"/>
      <c r="H614" s="218">
        <v>20.5</v>
      </c>
      <c r="I614" s="219"/>
      <c r="J614" s="215"/>
      <c r="K614" s="215"/>
      <c r="L614" s="220"/>
      <c r="M614" s="221"/>
      <c r="N614" s="222"/>
      <c r="O614" s="222"/>
      <c r="P614" s="222"/>
      <c r="Q614" s="222"/>
      <c r="R614" s="222"/>
      <c r="S614" s="222"/>
      <c r="T614" s="223"/>
      <c r="AT614" s="224" t="s">
        <v>153</v>
      </c>
      <c r="AU614" s="224" t="s">
        <v>85</v>
      </c>
      <c r="AV614" s="12" t="s">
        <v>85</v>
      </c>
      <c r="AW614" s="12" t="s">
        <v>38</v>
      </c>
      <c r="AX614" s="12" t="s">
        <v>75</v>
      </c>
      <c r="AY614" s="224" t="s">
        <v>144</v>
      </c>
    </row>
    <row r="615" spans="2:65" s="11" customFormat="1">
      <c r="B615" s="203"/>
      <c r="C615" s="204"/>
      <c r="D615" s="205" t="s">
        <v>153</v>
      </c>
      <c r="E615" s="206" t="s">
        <v>21</v>
      </c>
      <c r="F615" s="207" t="s">
        <v>315</v>
      </c>
      <c r="G615" s="204"/>
      <c r="H615" s="206" t="s">
        <v>21</v>
      </c>
      <c r="I615" s="208"/>
      <c r="J615" s="204"/>
      <c r="K615" s="204"/>
      <c r="L615" s="209"/>
      <c r="M615" s="210"/>
      <c r="N615" s="211"/>
      <c r="O615" s="211"/>
      <c r="P615" s="211"/>
      <c r="Q615" s="211"/>
      <c r="R615" s="211"/>
      <c r="S615" s="211"/>
      <c r="T615" s="212"/>
      <c r="AT615" s="213" t="s">
        <v>153</v>
      </c>
      <c r="AU615" s="213" t="s">
        <v>85</v>
      </c>
      <c r="AV615" s="11" t="s">
        <v>83</v>
      </c>
      <c r="AW615" s="11" t="s">
        <v>38</v>
      </c>
      <c r="AX615" s="11" t="s">
        <v>75</v>
      </c>
      <c r="AY615" s="213" t="s">
        <v>144</v>
      </c>
    </row>
    <row r="616" spans="2:65" s="12" customFormat="1">
      <c r="B616" s="214"/>
      <c r="C616" s="215"/>
      <c r="D616" s="205" t="s">
        <v>153</v>
      </c>
      <c r="E616" s="216" t="s">
        <v>21</v>
      </c>
      <c r="F616" s="217" t="s">
        <v>592</v>
      </c>
      <c r="G616" s="215"/>
      <c r="H616" s="218">
        <v>10.25</v>
      </c>
      <c r="I616" s="219"/>
      <c r="J616" s="215"/>
      <c r="K616" s="215"/>
      <c r="L616" s="220"/>
      <c r="M616" s="221"/>
      <c r="N616" s="222"/>
      <c r="O616" s="222"/>
      <c r="P616" s="222"/>
      <c r="Q616" s="222"/>
      <c r="R616" s="222"/>
      <c r="S616" s="222"/>
      <c r="T616" s="223"/>
      <c r="AT616" s="224" t="s">
        <v>153</v>
      </c>
      <c r="AU616" s="224" t="s">
        <v>85</v>
      </c>
      <c r="AV616" s="12" t="s">
        <v>85</v>
      </c>
      <c r="AW616" s="12" t="s">
        <v>38</v>
      </c>
      <c r="AX616" s="12" t="s">
        <v>75</v>
      </c>
      <c r="AY616" s="224" t="s">
        <v>144</v>
      </c>
    </row>
    <row r="617" spans="2:65" s="13" customFormat="1">
      <c r="B617" s="235"/>
      <c r="C617" s="236"/>
      <c r="D617" s="205" t="s">
        <v>153</v>
      </c>
      <c r="E617" s="237" t="s">
        <v>21</v>
      </c>
      <c r="F617" s="238" t="s">
        <v>232</v>
      </c>
      <c r="G617" s="236"/>
      <c r="H617" s="239">
        <v>30.75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AT617" s="245" t="s">
        <v>153</v>
      </c>
      <c r="AU617" s="245" t="s">
        <v>85</v>
      </c>
      <c r="AV617" s="13" t="s">
        <v>151</v>
      </c>
      <c r="AW617" s="13" t="s">
        <v>38</v>
      </c>
      <c r="AX617" s="13" t="s">
        <v>83</v>
      </c>
      <c r="AY617" s="245" t="s">
        <v>144</v>
      </c>
    </row>
    <row r="618" spans="2:65" s="1" customFormat="1" ht="25.5" customHeight="1">
      <c r="B618" s="40"/>
      <c r="C618" s="191" t="s">
        <v>767</v>
      </c>
      <c r="D618" s="191" t="s">
        <v>146</v>
      </c>
      <c r="E618" s="192" t="s">
        <v>768</v>
      </c>
      <c r="F618" s="193" t="s">
        <v>769</v>
      </c>
      <c r="G618" s="194" t="s">
        <v>510</v>
      </c>
      <c r="H618" s="195">
        <v>1</v>
      </c>
      <c r="I618" s="196"/>
      <c r="J618" s="197">
        <f t="shared" ref="J618:J625" si="0">ROUND(I618*H618,2)</f>
        <v>0</v>
      </c>
      <c r="K618" s="193" t="s">
        <v>21</v>
      </c>
      <c r="L618" s="60"/>
      <c r="M618" s="198" t="s">
        <v>21</v>
      </c>
      <c r="N618" s="199" t="s">
        <v>46</v>
      </c>
      <c r="O618" s="41"/>
      <c r="P618" s="200">
        <f t="shared" ref="P618:P625" si="1">O618*H618</f>
        <v>0</v>
      </c>
      <c r="Q618" s="200">
        <v>0</v>
      </c>
      <c r="R618" s="200">
        <f t="shared" ref="R618:R625" si="2">Q618*H618</f>
        <v>0</v>
      </c>
      <c r="S618" s="200">
        <v>0</v>
      </c>
      <c r="T618" s="201">
        <f t="shared" ref="T618:T625" si="3">S618*H618</f>
        <v>0</v>
      </c>
      <c r="AR618" s="23" t="s">
        <v>151</v>
      </c>
      <c r="AT618" s="23" t="s">
        <v>146</v>
      </c>
      <c r="AU618" s="23" t="s">
        <v>85</v>
      </c>
      <c r="AY618" s="23" t="s">
        <v>144</v>
      </c>
      <c r="BE618" s="202">
        <f t="shared" ref="BE618:BE625" si="4">IF(N618="základní",J618,0)</f>
        <v>0</v>
      </c>
      <c r="BF618" s="202">
        <f t="shared" ref="BF618:BF625" si="5">IF(N618="snížená",J618,0)</f>
        <v>0</v>
      </c>
      <c r="BG618" s="202">
        <f t="shared" ref="BG618:BG625" si="6">IF(N618="zákl. přenesená",J618,0)</f>
        <v>0</v>
      </c>
      <c r="BH618" s="202">
        <f t="shared" ref="BH618:BH625" si="7">IF(N618="sníž. přenesená",J618,0)</f>
        <v>0</v>
      </c>
      <c r="BI618" s="202">
        <f t="shared" ref="BI618:BI625" si="8">IF(N618="nulová",J618,0)</f>
        <v>0</v>
      </c>
      <c r="BJ618" s="23" t="s">
        <v>83</v>
      </c>
      <c r="BK618" s="202">
        <f t="shared" ref="BK618:BK625" si="9">ROUND(I618*H618,2)</f>
        <v>0</v>
      </c>
      <c r="BL618" s="23" t="s">
        <v>151</v>
      </c>
      <c r="BM618" s="23" t="s">
        <v>770</v>
      </c>
    </row>
    <row r="619" spans="2:65" s="1" customFormat="1" ht="25.5" customHeight="1">
      <c r="B619" s="40"/>
      <c r="C619" s="191" t="s">
        <v>771</v>
      </c>
      <c r="D619" s="191" t="s">
        <v>146</v>
      </c>
      <c r="E619" s="192" t="s">
        <v>772</v>
      </c>
      <c r="F619" s="193" t="s">
        <v>773</v>
      </c>
      <c r="G619" s="194" t="s">
        <v>510</v>
      </c>
      <c r="H619" s="195">
        <v>1</v>
      </c>
      <c r="I619" s="196"/>
      <c r="J619" s="197">
        <f t="shared" si="0"/>
        <v>0</v>
      </c>
      <c r="K619" s="193" t="s">
        <v>21</v>
      </c>
      <c r="L619" s="60"/>
      <c r="M619" s="198" t="s">
        <v>21</v>
      </c>
      <c r="N619" s="199" t="s">
        <v>46</v>
      </c>
      <c r="O619" s="41"/>
      <c r="P619" s="200">
        <f t="shared" si="1"/>
        <v>0</v>
      </c>
      <c r="Q619" s="200">
        <v>0</v>
      </c>
      <c r="R619" s="200">
        <f t="shared" si="2"/>
        <v>0</v>
      </c>
      <c r="S619" s="200">
        <v>0</v>
      </c>
      <c r="T619" s="201">
        <f t="shared" si="3"/>
        <v>0</v>
      </c>
      <c r="AR619" s="23" t="s">
        <v>151</v>
      </c>
      <c r="AT619" s="23" t="s">
        <v>146</v>
      </c>
      <c r="AU619" s="23" t="s">
        <v>85</v>
      </c>
      <c r="AY619" s="23" t="s">
        <v>144</v>
      </c>
      <c r="BE619" s="202">
        <f t="shared" si="4"/>
        <v>0</v>
      </c>
      <c r="BF619" s="202">
        <f t="shared" si="5"/>
        <v>0</v>
      </c>
      <c r="BG619" s="202">
        <f t="shared" si="6"/>
        <v>0</v>
      </c>
      <c r="BH619" s="202">
        <f t="shared" si="7"/>
        <v>0</v>
      </c>
      <c r="BI619" s="202">
        <f t="shared" si="8"/>
        <v>0</v>
      </c>
      <c r="BJ619" s="23" t="s">
        <v>83</v>
      </c>
      <c r="BK619" s="202">
        <f t="shared" si="9"/>
        <v>0</v>
      </c>
      <c r="BL619" s="23" t="s">
        <v>151</v>
      </c>
      <c r="BM619" s="23" t="s">
        <v>774</v>
      </c>
    </row>
    <row r="620" spans="2:65" s="1" customFormat="1" ht="25.5" customHeight="1">
      <c r="B620" s="40"/>
      <c r="C620" s="191" t="s">
        <v>775</v>
      </c>
      <c r="D620" s="191" t="s">
        <v>146</v>
      </c>
      <c r="E620" s="192" t="s">
        <v>776</v>
      </c>
      <c r="F620" s="193" t="s">
        <v>777</v>
      </c>
      <c r="G620" s="194" t="s">
        <v>510</v>
      </c>
      <c r="H620" s="195">
        <v>1</v>
      </c>
      <c r="I620" s="196"/>
      <c r="J620" s="197">
        <f t="shared" si="0"/>
        <v>0</v>
      </c>
      <c r="K620" s="193" t="s">
        <v>21</v>
      </c>
      <c r="L620" s="60"/>
      <c r="M620" s="198" t="s">
        <v>21</v>
      </c>
      <c r="N620" s="199" t="s">
        <v>46</v>
      </c>
      <c r="O620" s="41"/>
      <c r="P620" s="200">
        <f t="shared" si="1"/>
        <v>0</v>
      </c>
      <c r="Q620" s="200">
        <v>0</v>
      </c>
      <c r="R620" s="200">
        <f t="shared" si="2"/>
        <v>0</v>
      </c>
      <c r="S620" s="200">
        <v>0</v>
      </c>
      <c r="T620" s="201">
        <f t="shared" si="3"/>
        <v>0</v>
      </c>
      <c r="AR620" s="23" t="s">
        <v>151</v>
      </c>
      <c r="AT620" s="23" t="s">
        <v>146</v>
      </c>
      <c r="AU620" s="23" t="s">
        <v>85</v>
      </c>
      <c r="AY620" s="23" t="s">
        <v>144</v>
      </c>
      <c r="BE620" s="202">
        <f t="shared" si="4"/>
        <v>0</v>
      </c>
      <c r="BF620" s="202">
        <f t="shared" si="5"/>
        <v>0</v>
      </c>
      <c r="BG620" s="202">
        <f t="shared" si="6"/>
        <v>0</v>
      </c>
      <c r="BH620" s="202">
        <f t="shared" si="7"/>
        <v>0</v>
      </c>
      <c r="BI620" s="202">
        <f t="shared" si="8"/>
        <v>0</v>
      </c>
      <c r="BJ620" s="23" t="s">
        <v>83</v>
      </c>
      <c r="BK620" s="202">
        <f t="shared" si="9"/>
        <v>0</v>
      </c>
      <c r="BL620" s="23" t="s">
        <v>151</v>
      </c>
      <c r="BM620" s="23" t="s">
        <v>778</v>
      </c>
    </row>
    <row r="621" spans="2:65" s="1" customFormat="1" ht="25.5" customHeight="1">
      <c r="B621" s="40"/>
      <c r="C621" s="191" t="s">
        <v>779</v>
      </c>
      <c r="D621" s="191" t="s">
        <v>146</v>
      </c>
      <c r="E621" s="192" t="s">
        <v>780</v>
      </c>
      <c r="F621" s="193" t="s">
        <v>781</v>
      </c>
      <c r="G621" s="194" t="s">
        <v>510</v>
      </c>
      <c r="H621" s="195">
        <v>1</v>
      </c>
      <c r="I621" s="196"/>
      <c r="J621" s="197">
        <f t="shared" si="0"/>
        <v>0</v>
      </c>
      <c r="K621" s="193" t="s">
        <v>21</v>
      </c>
      <c r="L621" s="60"/>
      <c r="M621" s="198" t="s">
        <v>21</v>
      </c>
      <c r="N621" s="199" t="s">
        <v>46</v>
      </c>
      <c r="O621" s="41"/>
      <c r="P621" s="200">
        <f t="shared" si="1"/>
        <v>0</v>
      </c>
      <c r="Q621" s="200">
        <v>0</v>
      </c>
      <c r="R621" s="200">
        <f t="shared" si="2"/>
        <v>0</v>
      </c>
      <c r="S621" s="200">
        <v>0</v>
      </c>
      <c r="T621" s="201">
        <f t="shared" si="3"/>
        <v>0</v>
      </c>
      <c r="AR621" s="23" t="s">
        <v>151</v>
      </c>
      <c r="AT621" s="23" t="s">
        <v>146</v>
      </c>
      <c r="AU621" s="23" t="s">
        <v>85</v>
      </c>
      <c r="AY621" s="23" t="s">
        <v>144</v>
      </c>
      <c r="BE621" s="202">
        <f t="shared" si="4"/>
        <v>0</v>
      </c>
      <c r="BF621" s="202">
        <f t="shared" si="5"/>
        <v>0</v>
      </c>
      <c r="BG621" s="202">
        <f t="shared" si="6"/>
        <v>0</v>
      </c>
      <c r="BH621" s="202">
        <f t="shared" si="7"/>
        <v>0</v>
      </c>
      <c r="BI621" s="202">
        <f t="shared" si="8"/>
        <v>0</v>
      </c>
      <c r="BJ621" s="23" t="s">
        <v>83</v>
      </c>
      <c r="BK621" s="202">
        <f t="shared" si="9"/>
        <v>0</v>
      </c>
      <c r="BL621" s="23" t="s">
        <v>151</v>
      </c>
      <c r="BM621" s="23" t="s">
        <v>782</v>
      </c>
    </row>
    <row r="622" spans="2:65" s="1" customFormat="1" ht="25.5" customHeight="1">
      <c r="B622" s="40"/>
      <c r="C622" s="191" t="s">
        <v>783</v>
      </c>
      <c r="D622" s="191" t="s">
        <v>146</v>
      </c>
      <c r="E622" s="192" t="s">
        <v>784</v>
      </c>
      <c r="F622" s="193" t="s">
        <v>785</v>
      </c>
      <c r="G622" s="194" t="s">
        <v>510</v>
      </c>
      <c r="H622" s="195">
        <v>1</v>
      </c>
      <c r="I622" s="196"/>
      <c r="J622" s="197">
        <f t="shared" si="0"/>
        <v>0</v>
      </c>
      <c r="K622" s="193" t="s">
        <v>21</v>
      </c>
      <c r="L622" s="60"/>
      <c r="M622" s="198" t="s">
        <v>21</v>
      </c>
      <c r="N622" s="199" t="s">
        <v>46</v>
      </c>
      <c r="O622" s="41"/>
      <c r="P622" s="200">
        <f t="shared" si="1"/>
        <v>0</v>
      </c>
      <c r="Q622" s="200">
        <v>0</v>
      </c>
      <c r="R622" s="200">
        <f t="shared" si="2"/>
        <v>0</v>
      </c>
      <c r="S622" s="200">
        <v>0</v>
      </c>
      <c r="T622" s="201">
        <f t="shared" si="3"/>
        <v>0</v>
      </c>
      <c r="AR622" s="23" t="s">
        <v>151</v>
      </c>
      <c r="AT622" s="23" t="s">
        <v>146</v>
      </c>
      <c r="AU622" s="23" t="s">
        <v>85</v>
      </c>
      <c r="AY622" s="23" t="s">
        <v>144</v>
      </c>
      <c r="BE622" s="202">
        <f t="shared" si="4"/>
        <v>0</v>
      </c>
      <c r="BF622" s="202">
        <f t="shared" si="5"/>
        <v>0</v>
      </c>
      <c r="BG622" s="202">
        <f t="shared" si="6"/>
        <v>0</v>
      </c>
      <c r="BH622" s="202">
        <f t="shared" si="7"/>
        <v>0</v>
      </c>
      <c r="BI622" s="202">
        <f t="shared" si="8"/>
        <v>0</v>
      </c>
      <c r="BJ622" s="23" t="s">
        <v>83</v>
      </c>
      <c r="BK622" s="202">
        <f t="shared" si="9"/>
        <v>0</v>
      </c>
      <c r="BL622" s="23" t="s">
        <v>151</v>
      </c>
      <c r="BM622" s="23" t="s">
        <v>786</v>
      </c>
    </row>
    <row r="623" spans="2:65" s="1" customFormat="1" ht="25.5" customHeight="1">
      <c r="B623" s="40"/>
      <c r="C623" s="191" t="s">
        <v>787</v>
      </c>
      <c r="D623" s="191" t="s">
        <v>146</v>
      </c>
      <c r="E623" s="192" t="s">
        <v>788</v>
      </c>
      <c r="F623" s="193" t="s">
        <v>789</v>
      </c>
      <c r="G623" s="194" t="s">
        <v>510</v>
      </c>
      <c r="H623" s="195">
        <v>1</v>
      </c>
      <c r="I623" s="196"/>
      <c r="J623" s="197">
        <f t="shared" si="0"/>
        <v>0</v>
      </c>
      <c r="K623" s="193" t="s">
        <v>21</v>
      </c>
      <c r="L623" s="60"/>
      <c r="M623" s="198" t="s">
        <v>21</v>
      </c>
      <c r="N623" s="199" t="s">
        <v>46</v>
      </c>
      <c r="O623" s="41"/>
      <c r="P623" s="200">
        <f t="shared" si="1"/>
        <v>0</v>
      </c>
      <c r="Q623" s="200">
        <v>0</v>
      </c>
      <c r="R623" s="200">
        <f t="shared" si="2"/>
        <v>0</v>
      </c>
      <c r="S623" s="200">
        <v>0</v>
      </c>
      <c r="T623" s="201">
        <f t="shared" si="3"/>
        <v>0</v>
      </c>
      <c r="AR623" s="23" t="s">
        <v>151</v>
      </c>
      <c r="AT623" s="23" t="s">
        <v>146</v>
      </c>
      <c r="AU623" s="23" t="s">
        <v>85</v>
      </c>
      <c r="AY623" s="23" t="s">
        <v>144</v>
      </c>
      <c r="BE623" s="202">
        <f t="shared" si="4"/>
        <v>0</v>
      </c>
      <c r="BF623" s="202">
        <f t="shared" si="5"/>
        <v>0</v>
      </c>
      <c r="BG623" s="202">
        <f t="shared" si="6"/>
        <v>0</v>
      </c>
      <c r="BH623" s="202">
        <f t="shared" si="7"/>
        <v>0</v>
      </c>
      <c r="BI623" s="202">
        <f t="shared" si="8"/>
        <v>0</v>
      </c>
      <c r="BJ623" s="23" t="s">
        <v>83</v>
      </c>
      <c r="BK623" s="202">
        <f t="shared" si="9"/>
        <v>0</v>
      </c>
      <c r="BL623" s="23" t="s">
        <v>151</v>
      </c>
      <c r="BM623" s="23" t="s">
        <v>790</v>
      </c>
    </row>
    <row r="624" spans="2:65" s="1" customFormat="1" ht="25.5" customHeight="1">
      <c r="B624" s="40"/>
      <c r="C624" s="191" t="s">
        <v>791</v>
      </c>
      <c r="D624" s="191" t="s">
        <v>146</v>
      </c>
      <c r="E624" s="192" t="s">
        <v>792</v>
      </c>
      <c r="F624" s="193" t="s">
        <v>793</v>
      </c>
      <c r="G624" s="194" t="s">
        <v>510</v>
      </c>
      <c r="H624" s="195">
        <v>1</v>
      </c>
      <c r="I624" s="196"/>
      <c r="J624" s="197">
        <f t="shared" si="0"/>
        <v>0</v>
      </c>
      <c r="K624" s="193" t="s">
        <v>21</v>
      </c>
      <c r="L624" s="60"/>
      <c r="M624" s="198" t="s">
        <v>21</v>
      </c>
      <c r="N624" s="199" t="s">
        <v>46</v>
      </c>
      <c r="O624" s="41"/>
      <c r="P624" s="200">
        <f t="shared" si="1"/>
        <v>0</v>
      </c>
      <c r="Q624" s="200">
        <v>0</v>
      </c>
      <c r="R624" s="200">
        <f t="shared" si="2"/>
        <v>0</v>
      </c>
      <c r="S624" s="200">
        <v>0</v>
      </c>
      <c r="T624" s="201">
        <f t="shared" si="3"/>
        <v>0</v>
      </c>
      <c r="AR624" s="23" t="s">
        <v>151</v>
      </c>
      <c r="AT624" s="23" t="s">
        <v>146</v>
      </c>
      <c r="AU624" s="23" t="s">
        <v>85</v>
      </c>
      <c r="AY624" s="23" t="s">
        <v>144</v>
      </c>
      <c r="BE624" s="202">
        <f t="shared" si="4"/>
        <v>0</v>
      </c>
      <c r="BF624" s="202">
        <f t="shared" si="5"/>
        <v>0</v>
      </c>
      <c r="BG624" s="202">
        <f t="shared" si="6"/>
        <v>0</v>
      </c>
      <c r="BH624" s="202">
        <f t="shared" si="7"/>
        <v>0</v>
      </c>
      <c r="BI624" s="202">
        <f t="shared" si="8"/>
        <v>0</v>
      </c>
      <c r="BJ624" s="23" t="s">
        <v>83</v>
      </c>
      <c r="BK624" s="202">
        <f t="shared" si="9"/>
        <v>0</v>
      </c>
      <c r="BL624" s="23" t="s">
        <v>151</v>
      </c>
      <c r="BM624" s="23" t="s">
        <v>794</v>
      </c>
    </row>
    <row r="625" spans="2:65" s="1" customFormat="1" ht="16.5" customHeight="1">
      <c r="B625" s="40"/>
      <c r="C625" s="191" t="s">
        <v>795</v>
      </c>
      <c r="D625" s="191" t="s">
        <v>146</v>
      </c>
      <c r="E625" s="192" t="s">
        <v>796</v>
      </c>
      <c r="F625" s="193" t="s">
        <v>797</v>
      </c>
      <c r="G625" s="194" t="s">
        <v>149</v>
      </c>
      <c r="H625" s="195">
        <v>3</v>
      </c>
      <c r="I625" s="196"/>
      <c r="J625" s="197">
        <f t="shared" si="0"/>
        <v>0</v>
      </c>
      <c r="K625" s="193" t="s">
        <v>21</v>
      </c>
      <c r="L625" s="60"/>
      <c r="M625" s="198" t="s">
        <v>21</v>
      </c>
      <c r="N625" s="199" t="s">
        <v>46</v>
      </c>
      <c r="O625" s="41"/>
      <c r="P625" s="200">
        <f t="shared" si="1"/>
        <v>0</v>
      </c>
      <c r="Q625" s="200">
        <v>0</v>
      </c>
      <c r="R625" s="200">
        <f t="shared" si="2"/>
        <v>0</v>
      </c>
      <c r="S625" s="200">
        <v>0</v>
      </c>
      <c r="T625" s="201">
        <f t="shared" si="3"/>
        <v>0</v>
      </c>
      <c r="AR625" s="23" t="s">
        <v>151</v>
      </c>
      <c r="AT625" s="23" t="s">
        <v>146</v>
      </c>
      <c r="AU625" s="23" t="s">
        <v>85</v>
      </c>
      <c r="AY625" s="23" t="s">
        <v>144</v>
      </c>
      <c r="BE625" s="202">
        <f t="shared" si="4"/>
        <v>0</v>
      </c>
      <c r="BF625" s="202">
        <f t="shared" si="5"/>
        <v>0</v>
      </c>
      <c r="BG625" s="202">
        <f t="shared" si="6"/>
        <v>0</v>
      </c>
      <c r="BH625" s="202">
        <f t="shared" si="7"/>
        <v>0</v>
      </c>
      <c r="BI625" s="202">
        <f t="shared" si="8"/>
        <v>0</v>
      </c>
      <c r="BJ625" s="23" t="s">
        <v>83</v>
      </c>
      <c r="BK625" s="202">
        <f t="shared" si="9"/>
        <v>0</v>
      </c>
      <c r="BL625" s="23" t="s">
        <v>151</v>
      </c>
      <c r="BM625" s="23" t="s">
        <v>798</v>
      </c>
    </row>
    <row r="626" spans="2:65" s="10" customFormat="1" ht="29.85" customHeight="1">
      <c r="B626" s="175"/>
      <c r="C626" s="176"/>
      <c r="D626" s="177" t="s">
        <v>74</v>
      </c>
      <c r="E626" s="189" t="s">
        <v>799</v>
      </c>
      <c r="F626" s="189" t="s">
        <v>800</v>
      </c>
      <c r="G626" s="176"/>
      <c r="H626" s="176"/>
      <c r="I626" s="179"/>
      <c r="J626" s="190">
        <f>BK626</f>
        <v>0</v>
      </c>
      <c r="K626" s="176"/>
      <c r="L626" s="181"/>
      <c r="M626" s="182"/>
      <c r="N626" s="183"/>
      <c r="O626" s="183"/>
      <c r="P626" s="184">
        <f>SUM(P627:P636)</f>
        <v>0</v>
      </c>
      <c r="Q626" s="183"/>
      <c r="R626" s="184">
        <f>SUM(R627:R636)</f>
        <v>0</v>
      </c>
      <c r="S626" s="183"/>
      <c r="T626" s="185">
        <f>SUM(T627:T636)</f>
        <v>0</v>
      </c>
      <c r="AR626" s="186" t="s">
        <v>83</v>
      </c>
      <c r="AT626" s="187" t="s">
        <v>74</v>
      </c>
      <c r="AU626" s="187" t="s">
        <v>83</v>
      </c>
      <c r="AY626" s="186" t="s">
        <v>144</v>
      </c>
      <c r="BK626" s="188">
        <f>SUM(BK627:BK636)</f>
        <v>0</v>
      </c>
    </row>
    <row r="627" spans="2:65" s="1" customFormat="1" ht="25.5" customHeight="1">
      <c r="B627" s="40"/>
      <c r="C627" s="191" t="s">
        <v>801</v>
      </c>
      <c r="D627" s="191" t="s">
        <v>146</v>
      </c>
      <c r="E627" s="192" t="s">
        <v>802</v>
      </c>
      <c r="F627" s="193" t="s">
        <v>803</v>
      </c>
      <c r="G627" s="194" t="s">
        <v>196</v>
      </c>
      <c r="H627" s="195">
        <v>11.675000000000001</v>
      </c>
      <c r="I627" s="196"/>
      <c r="J627" s="197">
        <f>ROUND(I627*H627,2)</f>
        <v>0</v>
      </c>
      <c r="K627" s="193" t="s">
        <v>150</v>
      </c>
      <c r="L627" s="60"/>
      <c r="M627" s="198" t="s">
        <v>21</v>
      </c>
      <c r="N627" s="199" t="s">
        <v>46</v>
      </c>
      <c r="O627" s="41"/>
      <c r="P627" s="200">
        <f>O627*H627</f>
        <v>0</v>
      </c>
      <c r="Q627" s="200">
        <v>0</v>
      </c>
      <c r="R627" s="200">
        <f>Q627*H627</f>
        <v>0</v>
      </c>
      <c r="S627" s="200">
        <v>0</v>
      </c>
      <c r="T627" s="201">
        <f>S627*H627</f>
        <v>0</v>
      </c>
      <c r="AR627" s="23" t="s">
        <v>151</v>
      </c>
      <c r="AT627" s="23" t="s">
        <v>146</v>
      </c>
      <c r="AU627" s="23" t="s">
        <v>85</v>
      </c>
      <c r="AY627" s="23" t="s">
        <v>144</v>
      </c>
      <c r="BE627" s="202">
        <f>IF(N627="základní",J627,0)</f>
        <v>0</v>
      </c>
      <c r="BF627" s="202">
        <f>IF(N627="snížená",J627,0)</f>
        <v>0</v>
      </c>
      <c r="BG627" s="202">
        <f>IF(N627="zákl. přenesená",J627,0)</f>
        <v>0</v>
      </c>
      <c r="BH627" s="202">
        <f>IF(N627="sníž. přenesená",J627,0)</f>
        <v>0</v>
      </c>
      <c r="BI627" s="202">
        <f>IF(N627="nulová",J627,0)</f>
        <v>0</v>
      </c>
      <c r="BJ627" s="23" t="s">
        <v>83</v>
      </c>
      <c r="BK627" s="202">
        <f>ROUND(I627*H627,2)</f>
        <v>0</v>
      </c>
      <c r="BL627" s="23" t="s">
        <v>151</v>
      </c>
      <c r="BM627" s="23" t="s">
        <v>804</v>
      </c>
    </row>
    <row r="628" spans="2:65" s="1" customFormat="1" ht="25.5" customHeight="1">
      <c r="B628" s="40"/>
      <c r="C628" s="191" t="s">
        <v>805</v>
      </c>
      <c r="D628" s="191" t="s">
        <v>146</v>
      </c>
      <c r="E628" s="192" t="s">
        <v>806</v>
      </c>
      <c r="F628" s="193" t="s">
        <v>807</v>
      </c>
      <c r="G628" s="194" t="s">
        <v>196</v>
      </c>
      <c r="H628" s="195">
        <v>11.675000000000001</v>
      </c>
      <c r="I628" s="196"/>
      <c r="J628" s="197">
        <f>ROUND(I628*H628,2)</f>
        <v>0</v>
      </c>
      <c r="K628" s="193" t="s">
        <v>150</v>
      </c>
      <c r="L628" s="60"/>
      <c r="M628" s="198" t="s">
        <v>21</v>
      </c>
      <c r="N628" s="199" t="s">
        <v>46</v>
      </c>
      <c r="O628" s="41"/>
      <c r="P628" s="200">
        <f>O628*H628</f>
        <v>0</v>
      </c>
      <c r="Q628" s="200">
        <v>0</v>
      </c>
      <c r="R628" s="200">
        <f>Q628*H628</f>
        <v>0</v>
      </c>
      <c r="S628" s="200">
        <v>0</v>
      </c>
      <c r="T628" s="201">
        <f>S628*H628</f>
        <v>0</v>
      </c>
      <c r="AR628" s="23" t="s">
        <v>151</v>
      </c>
      <c r="AT628" s="23" t="s">
        <v>146</v>
      </c>
      <c r="AU628" s="23" t="s">
        <v>85</v>
      </c>
      <c r="AY628" s="23" t="s">
        <v>144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23" t="s">
        <v>83</v>
      </c>
      <c r="BK628" s="202">
        <f>ROUND(I628*H628,2)</f>
        <v>0</v>
      </c>
      <c r="BL628" s="23" t="s">
        <v>151</v>
      </c>
      <c r="BM628" s="23" t="s">
        <v>808</v>
      </c>
    </row>
    <row r="629" spans="2:65" s="1" customFormat="1" ht="25.5" customHeight="1">
      <c r="B629" s="40"/>
      <c r="C629" s="191" t="s">
        <v>809</v>
      </c>
      <c r="D629" s="191" t="s">
        <v>146</v>
      </c>
      <c r="E629" s="192" t="s">
        <v>810</v>
      </c>
      <c r="F629" s="193" t="s">
        <v>811</v>
      </c>
      <c r="G629" s="194" t="s">
        <v>196</v>
      </c>
      <c r="H629" s="195">
        <v>163.44999999999999</v>
      </c>
      <c r="I629" s="196"/>
      <c r="J629" s="197">
        <f>ROUND(I629*H629,2)</f>
        <v>0</v>
      </c>
      <c r="K629" s="193" t="s">
        <v>150</v>
      </c>
      <c r="L629" s="60"/>
      <c r="M629" s="198" t="s">
        <v>21</v>
      </c>
      <c r="N629" s="199" t="s">
        <v>46</v>
      </c>
      <c r="O629" s="41"/>
      <c r="P629" s="200">
        <f>O629*H629</f>
        <v>0</v>
      </c>
      <c r="Q629" s="200">
        <v>0</v>
      </c>
      <c r="R629" s="200">
        <f>Q629*H629</f>
        <v>0</v>
      </c>
      <c r="S629" s="200">
        <v>0</v>
      </c>
      <c r="T629" s="201">
        <f>S629*H629</f>
        <v>0</v>
      </c>
      <c r="AR629" s="23" t="s">
        <v>151</v>
      </c>
      <c r="AT629" s="23" t="s">
        <v>146</v>
      </c>
      <c r="AU629" s="23" t="s">
        <v>85</v>
      </c>
      <c r="AY629" s="23" t="s">
        <v>144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23" t="s">
        <v>83</v>
      </c>
      <c r="BK629" s="202">
        <f>ROUND(I629*H629,2)</f>
        <v>0</v>
      </c>
      <c r="BL629" s="23" t="s">
        <v>151</v>
      </c>
      <c r="BM629" s="23" t="s">
        <v>812</v>
      </c>
    </row>
    <row r="630" spans="2:65" s="12" customFormat="1">
      <c r="B630" s="214"/>
      <c r="C630" s="215"/>
      <c r="D630" s="205" t="s">
        <v>153</v>
      </c>
      <c r="E630" s="215"/>
      <c r="F630" s="217" t="s">
        <v>813</v>
      </c>
      <c r="G630" s="215"/>
      <c r="H630" s="218">
        <v>163.44999999999999</v>
      </c>
      <c r="I630" s="219"/>
      <c r="J630" s="215"/>
      <c r="K630" s="215"/>
      <c r="L630" s="220"/>
      <c r="M630" s="221"/>
      <c r="N630" s="222"/>
      <c r="O630" s="222"/>
      <c r="P630" s="222"/>
      <c r="Q630" s="222"/>
      <c r="R630" s="222"/>
      <c r="S630" s="222"/>
      <c r="T630" s="223"/>
      <c r="AT630" s="224" t="s">
        <v>153</v>
      </c>
      <c r="AU630" s="224" t="s">
        <v>85</v>
      </c>
      <c r="AV630" s="12" t="s">
        <v>85</v>
      </c>
      <c r="AW630" s="12" t="s">
        <v>6</v>
      </c>
      <c r="AX630" s="12" t="s">
        <v>83</v>
      </c>
      <c r="AY630" s="224" t="s">
        <v>144</v>
      </c>
    </row>
    <row r="631" spans="2:65" s="1" customFormat="1" ht="25.5" customHeight="1">
      <c r="B631" s="40"/>
      <c r="C631" s="191" t="s">
        <v>814</v>
      </c>
      <c r="D631" s="191" t="s">
        <v>146</v>
      </c>
      <c r="E631" s="192" t="s">
        <v>815</v>
      </c>
      <c r="F631" s="193" t="s">
        <v>816</v>
      </c>
      <c r="G631" s="194" t="s">
        <v>196</v>
      </c>
      <c r="H631" s="195">
        <v>3.1</v>
      </c>
      <c r="I631" s="196"/>
      <c r="J631" s="197">
        <f>ROUND(I631*H631,2)</f>
        <v>0</v>
      </c>
      <c r="K631" s="193" t="s">
        <v>150</v>
      </c>
      <c r="L631" s="60"/>
      <c r="M631" s="198" t="s">
        <v>21</v>
      </c>
      <c r="N631" s="199" t="s">
        <v>46</v>
      </c>
      <c r="O631" s="41"/>
      <c r="P631" s="200">
        <f>O631*H631</f>
        <v>0</v>
      </c>
      <c r="Q631" s="200">
        <v>0</v>
      </c>
      <c r="R631" s="200">
        <f>Q631*H631</f>
        <v>0</v>
      </c>
      <c r="S631" s="200">
        <v>0</v>
      </c>
      <c r="T631" s="201">
        <f>S631*H631</f>
        <v>0</v>
      </c>
      <c r="AR631" s="23" t="s">
        <v>151</v>
      </c>
      <c r="AT631" s="23" t="s">
        <v>146</v>
      </c>
      <c r="AU631" s="23" t="s">
        <v>85</v>
      </c>
      <c r="AY631" s="23" t="s">
        <v>144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23" t="s">
        <v>83</v>
      </c>
      <c r="BK631" s="202">
        <f>ROUND(I631*H631,2)</f>
        <v>0</v>
      </c>
      <c r="BL631" s="23" t="s">
        <v>151</v>
      </c>
      <c r="BM631" s="23" t="s">
        <v>817</v>
      </c>
    </row>
    <row r="632" spans="2:65" s="1" customFormat="1" ht="25.5" customHeight="1">
      <c r="B632" s="40"/>
      <c r="C632" s="191" t="s">
        <v>818</v>
      </c>
      <c r="D632" s="191" t="s">
        <v>146</v>
      </c>
      <c r="E632" s="192" t="s">
        <v>819</v>
      </c>
      <c r="F632" s="193" t="s">
        <v>820</v>
      </c>
      <c r="G632" s="194" t="s">
        <v>196</v>
      </c>
      <c r="H632" s="195">
        <v>5.48</v>
      </c>
      <c r="I632" s="196"/>
      <c r="J632" s="197">
        <f>ROUND(I632*H632,2)</f>
        <v>0</v>
      </c>
      <c r="K632" s="193" t="s">
        <v>150</v>
      </c>
      <c r="L632" s="60"/>
      <c r="M632" s="198" t="s">
        <v>21</v>
      </c>
      <c r="N632" s="199" t="s">
        <v>46</v>
      </c>
      <c r="O632" s="41"/>
      <c r="P632" s="200">
        <f>O632*H632</f>
        <v>0</v>
      </c>
      <c r="Q632" s="200">
        <v>0</v>
      </c>
      <c r="R632" s="200">
        <f>Q632*H632</f>
        <v>0</v>
      </c>
      <c r="S632" s="200">
        <v>0</v>
      </c>
      <c r="T632" s="201">
        <f>S632*H632</f>
        <v>0</v>
      </c>
      <c r="AR632" s="23" t="s">
        <v>151</v>
      </c>
      <c r="AT632" s="23" t="s">
        <v>146</v>
      </c>
      <c r="AU632" s="23" t="s">
        <v>85</v>
      </c>
      <c r="AY632" s="23" t="s">
        <v>144</v>
      </c>
      <c r="BE632" s="202">
        <f>IF(N632="základní",J632,0)</f>
        <v>0</v>
      </c>
      <c r="BF632" s="202">
        <f>IF(N632="snížená",J632,0)</f>
        <v>0</v>
      </c>
      <c r="BG632" s="202">
        <f>IF(N632="zákl. přenesená",J632,0)</f>
        <v>0</v>
      </c>
      <c r="BH632" s="202">
        <f>IF(N632="sníž. přenesená",J632,0)</f>
        <v>0</v>
      </c>
      <c r="BI632" s="202">
        <f>IF(N632="nulová",J632,0)</f>
        <v>0</v>
      </c>
      <c r="BJ632" s="23" t="s">
        <v>83</v>
      </c>
      <c r="BK632" s="202">
        <f>ROUND(I632*H632,2)</f>
        <v>0</v>
      </c>
      <c r="BL632" s="23" t="s">
        <v>151</v>
      </c>
      <c r="BM632" s="23" t="s">
        <v>821</v>
      </c>
    </row>
    <row r="633" spans="2:65" s="1" customFormat="1" ht="25.5" customHeight="1">
      <c r="B633" s="40"/>
      <c r="C633" s="191" t="s">
        <v>822</v>
      </c>
      <c r="D633" s="191" t="s">
        <v>146</v>
      </c>
      <c r="E633" s="192" t="s">
        <v>823</v>
      </c>
      <c r="F633" s="193" t="s">
        <v>824</v>
      </c>
      <c r="G633" s="194" t="s">
        <v>196</v>
      </c>
      <c r="H633" s="195">
        <v>1.917</v>
      </c>
      <c r="I633" s="196"/>
      <c r="J633" s="197">
        <f>ROUND(I633*H633,2)</f>
        <v>0</v>
      </c>
      <c r="K633" s="193" t="s">
        <v>150</v>
      </c>
      <c r="L633" s="60"/>
      <c r="M633" s="198" t="s">
        <v>21</v>
      </c>
      <c r="N633" s="199" t="s">
        <v>46</v>
      </c>
      <c r="O633" s="41"/>
      <c r="P633" s="200">
        <f>O633*H633</f>
        <v>0</v>
      </c>
      <c r="Q633" s="200">
        <v>0</v>
      </c>
      <c r="R633" s="200">
        <f>Q633*H633</f>
        <v>0</v>
      </c>
      <c r="S633" s="200">
        <v>0</v>
      </c>
      <c r="T633" s="201">
        <f>S633*H633</f>
        <v>0</v>
      </c>
      <c r="AR633" s="23" t="s">
        <v>151</v>
      </c>
      <c r="AT633" s="23" t="s">
        <v>146</v>
      </c>
      <c r="AU633" s="23" t="s">
        <v>85</v>
      </c>
      <c r="AY633" s="23" t="s">
        <v>144</v>
      </c>
      <c r="BE633" s="202">
        <f>IF(N633="základní",J633,0)</f>
        <v>0</v>
      </c>
      <c r="BF633" s="202">
        <f>IF(N633="snížená",J633,0)</f>
        <v>0</v>
      </c>
      <c r="BG633" s="202">
        <f>IF(N633="zákl. přenesená",J633,0)</f>
        <v>0</v>
      </c>
      <c r="BH633" s="202">
        <f>IF(N633="sníž. přenesená",J633,0)</f>
        <v>0</v>
      </c>
      <c r="BI633" s="202">
        <f>IF(N633="nulová",J633,0)</f>
        <v>0</v>
      </c>
      <c r="BJ633" s="23" t="s">
        <v>83</v>
      </c>
      <c r="BK633" s="202">
        <f>ROUND(I633*H633,2)</f>
        <v>0</v>
      </c>
      <c r="BL633" s="23" t="s">
        <v>151</v>
      </c>
      <c r="BM633" s="23" t="s">
        <v>825</v>
      </c>
    </row>
    <row r="634" spans="2:65" s="1" customFormat="1" ht="25.5" customHeight="1">
      <c r="B634" s="40"/>
      <c r="C634" s="191" t="s">
        <v>826</v>
      </c>
      <c r="D634" s="191" t="s">
        <v>146</v>
      </c>
      <c r="E634" s="192" t="s">
        <v>827</v>
      </c>
      <c r="F634" s="193" t="s">
        <v>828</v>
      </c>
      <c r="G634" s="194" t="s">
        <v>196</v>
      </c>
      <c r="H634" s="195">
        <v>0.3</v>
      </c>
      <c r="I634" s="196"/>
      <c r="J634" s="197">
        <f>ROUND(I634*H634,2)</f>
        <v>0</v>
      </c>
      <c r="K634" s="193" t="s">
        <v>150</v>
      </c>
      <c r="L634" s="60"/>
      <c r="M634" s="198" t="s">
        <v>21</v>
      </c>
      <c r="N634" s="199" t="s">
        <v>46</v>
      </c>
      <c r="O634" s="41"/>
      <c r="P634" s="200">
        <f>O634*H634</f>
        <v>0</v>
      </c>
      <c r="Q634" s="200">
        <v>0</v>
      </c>
      <c r="R634" s="200">
        <f>Q634*H634</f>
        <v>0</v>
      </c>
      <c r="S634" s="200">
        <v>0</v>
      </c>
      <c r="T634" s="201">
        <f>S634*H634</f>
        <v>0</v>
      </c>
      <c r="AR634" s="23" t="s">
        <v>151</v>
      </c>
      <c r="AT634" s="23" t="s">
        <v>146</v>
      </c>
      <c r="AU634" s="23" t="s">
        <v>85</v>
      </c>
      <c r="AY634" s="23" t="s">
        <v>144</v>
      </c>
      <c r="BE634" s="202">
        <f>IF(N634="základní",J634,0)</f>
        <v>0</v>
      </c>
      <c r="BF634" s="202">
        <f>IF(N634="snížená",J634,0)</f>
        <v>0</v>
      </c>
      <c r="BG634" s="202">
        <f>IF(N634="zákl. přenesená",J634,0)</f>
        <v>0</v>
      </c>
      <c r="BH634" s="202">
        <f>IF(N634="sníž. přenesená",J634,0)</f>
        <v>0</v>
      </c>
      <c r="BI634" s="202">
        <f>IF(N634="nulová",J634,0)</f>
        <v>0</v>
      </c>
      <c r="BJ634" s="23" t="s">
        <v>83</v>
      </c>
      <c r="BK634" s="202">
        <f>ROUND(I634*H634,2)</f>
        <v>0</v>
      </c>
      <c r="BL634" s="23" t="s">
        <v>151</v>
      </c>
      <c r="BM634" s="23" t="s">
        <v>829</v>
      </c>
    </row>
    <row r="635" spans="2:65" s="1" customFormat="1" ht="25.5" customHeight="1">
      <c r="B635" s="40"/>
      <c r="C635" s="191" t="s">
        <v>830</v>
      </c>
      <c r="D635" s="191" t="s">
        <v>146</v>
      </c>
      <c r="E635" s="192" t="s">
        <v>831</v>
      </c>
      <c r="F635" s="193" t="s">
        <v>832</v>
      </c>
      <c r="G635" s="194" t="s">
        <v>196</v>
      </c>
      <c r="H635" s="195">
        <v>0.878</v>
      </c>
      <c r="I635" s="196"/>
      <c r="J635" s="197">
        <f>ROUND(I635*H635,2)</f>
        <v>0</v>
      </c>
      <c r="K635" s="193" t="s">
        <v>150</v>
      </c>
      <c r="L635" s="60"/>
      <c r="M635" s="198" t="s">
        <v>21</v>
      </c>
      <c r="N635" s="199" t="s">
        <v>46</v>
      </c>
      <c r="O635" s="41"/>
      <c r="P635" s="200">
        <f>O635*H635</f>
        <v>0</v>
      </c>
      <c r="Q635" s="200">
        <v>0</v>
      </c>
      <c r="R635" s="200">
        <f>Q635*H635</f>
        <v>0</v>
      </c>
      <c r="S635" s="200">
        <v>0</v>
      </c>
      <c r="T635" s="201">
        <f>S635*H635</f>
        <v>0</v>
      </c>
      <c r="AR635" s="23" t="s">
        <v>151</v>
      </c>
      <c r="AT635" s="23" t="s">
        <v>146</v>
      </c>
      <c r="AU635" s="23" t="s">
        <v>85</v>
      </c>
      <c r="AY635" s="23" t="s">
        <v>144</v>
      </c>
      <c r="BE635" s="202">
        <f>IF(N635="základní",J635,0)</f>
        <v>0</v>
      </c>
      <c r="BF635" s="202">
        <f>IF(N635="snížená",J635,0)</f>
        <v>0</v>
      </c>
      <c r="BG635" s="202">
        <f>IF(N635="zákl. přenesená",J635,0)</f>
        <v>0</v>
      </c>
      <c r="BH635" s="202">
        <f>IF(N635="sníž. přenesená",J635,0)</f>
        <v>0</v>
      </c>
      <c r="BI635" s="202">
        <f>IF(N635="nulová",J635,0)</f>
        <v>0</v>
      </c>
      <c r="BJ635" s="23" t="s">
        <v>83</v>
      </c>
      <c r="BK635" s="202">
        <f>ROUND(I635*H635,2)</f>
        <v>0</v>
      </c>
      <c r="BL635" s="23" t="s">
        <v>151</v>
      </c>
      <c r="BM635" s="23" t="s">
        <v>833</v>
      </c>
    </row>
    <row r="636" spans="2:65" s="12" customFormat="1">
      <c r="B636" s="214"/>
      <c r="C636" s="215"/>
      <c r="D636" s="205" t="s">
        <v>153</v>
      </c>
      <c r="E636" s="216" t="s">
        <v>21</v>
      </c>
      <c r="F636" s="217" t="s">
        <v>834</v>
      </c>
      <c r="G636" s="215"/>
      <c r="H636" s="218">
        <v>0.878</v>
      </c>
      <c r="I636" s="219"/>
      <c r="J636" s="215"/>
      <c r="K636" s="215"/>
      <c r="L636" s="220"/>
      <c r="M636" s="221"/>
      <c r="N636" s="222"/>
      <c r="O636" s="222"/>
      <c r="P636" s="222"/>
      <c r="Q636" s="222"/>
      <c r="R636" s="222"/>
      <c r="S636" s="222"/>
      <c r="T636" s="223"/>
      <c r="AT636" s="224" t="s">
        <v>153</v>
      </c>
      <c r="AU636" s="224" t="s">
        <v>85</v>
      </c>
      <c r="AV636" s="12" t="s">
        <v>85</v>
      </c>
      <c r="AW636" s="12" t="s">
        <v>38</v>
      </c>
      <c r="AX636" s="12" t="s">
        <v>83</v>
      </c>
      <c r="AY636" s="224" t="s">
        <v>144</v>
      </c>
    </row>
    <row r="637" spans="2:65" s="10" customFormat="1" ht="29.85" customHeight="1">
      <c r="B637" s="175"/>
      <c r="C637" s="176"/>
      <c r="D637" s="177" t="s">
        <v>74</v>
      </c>
      <c r="E637" s="189" t="s">
        <v>835</v>
      </c>
      <c r="F637" s="189" t="s">
        <v>836</v>
      </c>
      <c r="G637" s="176"/>
      <c r="H637" s="176"/>
      <c r="I637" s="179"/>
      <c r="J637" s="190">
        <f>BK637</f>
        <v>0</v>
      </c>
      <c r="K637" s="176"/>
      <c r="L637" s="181"/>
      <c r="M637" s="182"/>
      <c r="N637" s="183"/>
      <c r="O637" s="183"/>
      <c r="P637" s="184">
        <f>P638</f>
        <v>0</v>
      </c>
      <c r="Q637" s="183"/>
      <c r="R637" s="184">
        <f>R638</f>
        <v>0</v>
      </c>
      <c r="S637" s="183"/>
      <c r="T637" s="185">
        <f>T638</f>
        <v>0</v>
      </c>
      <c r="AR637" s="186" t="s">
        <v>83</v>
      </c>
      <c r="AT637" s="187" t="s">
        <v>74</v>
      </c>
      <c r="AU637" s="187" t="s">
        <v>83</v>
      </c>
      <c r="AY637" s="186" t="s">
        <v>144</v>
      </c>
      <c r="BK637" s="188">
        <f>BK638</f>
        <v>0</v>
      </c>
    </row>
    <row r="638" spans="2:65" s="1" customFormat="1" ht="16.5" customHeight="1">
      <c r="B638" s="40"/>
      <c r="C638" s="191" t="s">
        <v>837</v>
      </c>
      <c r="D638" s="191" t="s">
        <v>146</v>
      </c>
      <c r="E638" s="192" t="s">
        <v>838</v>
      </c>
      <c r="F638" s="193" t="s">
        <v>839</v>
      </c>
      <c r="G638" s="194" t="s">
        <v>196</v>
      </c>
      <c r="H638" s="195">
        <v>36.219000000000001</v>
      </c>
      <c r="I638" s="196"/>
      <c r="J638" s="197">
        <f>ROUND(I638*H638,2)</f>
        <v>0</v>
      </c>
      <c r="K638" s="193" t="s">
        <v>150</v>
      </c>
      <c r="L638" s="60"/>
      <c r="M638" s="198" t="s">
        <v>21</v>
      </c>
      <c r="N638" s="199" t="s">
        <v>46</v>
      </c>
      <c r="O638" s="41"/>
      <c r="P638" s="200">
        <f>O638*H638</f>
        <v>0</v>
      </c>
      <c r="Q638" s="200">
        <v>0</v>
      </c>
      <c r="R638" s="200">
        <f>Q638*H638</f>
        <v>0</v>
      </c>
      <c r="S638" s="200">
        <v>0</v>
      </c>
      <c r="T638" s="201">
        <f>S638*H638</f>
        <v>0</v>
      </c>
      <c r="AR638" s="23" t="s">
        <v>151</v>
      </c>
      <c r="AT638" s="23" t="s">
        <v>146</v>
      </c>
      <c r="AU638" s="23" t="s">
        <v>85</v>
      </c>
      <c r="AY638" s="23" t="s">
        <v>144</v>
      </c>
      <c r="BE638" s="202">
        <f>IF(N638="základní",J638,0)</f>
        <v>0</v>
      </c>
      <c r="BF638" s="202">
        <f>IF(N638="snížená",J638,0)</f>
        <v>0</v>
      </c>
      <c r="BG638" s="202">
        <f>IF(N638="zákl. přenesená",J638,0)</f>
        <v>0</v>
      </c>
      <c r="BH638" s="202">
        <f>IF(N638="sníž. přenesená",J638,0)</f>
        <v>0</v>
      </c>
      <c r="BI638" s="202">
        <f>IF(N638="nulová",J638,0)</f>
        <v>0</v>
      </c>
      <c r="BJ638" s="23" t="s">
        <v>83</v>
      </c>
      <c r="BK638" s="202">
        <f>ROUND(I638*H638,2)</f>
        <v>0</v>
      </c>
      <c r="BL638" s="23" t="s">
        <v>151</v>
      </c>
      <c r="BM638" s="23" t="s">
        <v>840</v>
      </c>
    </row>
    <row r="639" spans="2:65" s="10" customFormat="1" ht="37.35" customHeight="1">
      <c r="B639" s="175"/>
      <c r="C639" s="176"/>
      <c r="D639" s="177" t="s">
        <v>74</v>
      </c>
      <c r="E639" s="178" t="s">
        <v>841</v>
      </c>
      <c r="F639" s="178" t="s">
        <v>842</v>
      </c>
      <c r="G639" s="176"/>
      <c r="H639" s="176"/>
      <c r="I639" s="179"/>
      <c r="J639" s="180">
        <f>BK639</f>
        <v>0</v>
      </c>
      <c r="K639" s="176"/>
      <c r="L639" s="181"/>
      <c r="M639" s="182"/>
      <c r="N639" s="183"/>
      <c r="O639" s="183"/>
      <c r="P639" s="184">
        <f>P640+P645+P678+P681</f>
        <v>0</v>
      </c>
      <c r="Q639" s="183"/>
      <c r="R639" s="184">
        <f>R640+R645+R678+R681</f>
        <v>2.3326431000000003</v>
      </c>
      <c r="S639" s="183"/>
      <c r="T639" s="185">
        <f>T640+T645+T678+T681</f>
        <v>0.85004649999999993</v>
      </c>
      <c r="AR639" s="186" t="s">
        <v>85</v>
      </c>
      <c r="AT639" s="187" t="s">
        <v>74</v>
      </c>
      <c r="AU639" s="187" t="s">
        <v>75</v>
      </c>
      <c r="AY639" s="186" t="s">
        <v>144</v>
      </c>
      <c r="BK639" s="188">
        <f>BK640+BK645+BK678+BK681</f>
        <v>0</v>
      </c>
    </row>
    <row r="640" spans="2:65" s="10" customFormat="1" ht="19.899999999999999" customHeight="1">
      <c r="B640" s="175"/>
      <c r="C640" s="176"/>
      <c r="D640" s="177" t="s">
        <v>74</v>
      </c>
      <c r="E640" s="189" t="s">
        <v>843</v>
      </c>
      <c r="F640" s="189" t="s">
        <v>844</v>
      </c>
      <c r="G640" s="176"/>
      <c r="H640" s="176"/>
      <c r="I640" s="179"/>
      <c r="J640" s="190">
        <f>BK640</f>
        <v>0</v>
      </c>
      <c r="K640" s="176"/>
      <c r="L640" s="181"/>
      <c r="M640" s="182"/>
      <c r="N640" s="183"/>
      <c r="O640" s="183"/>
      <c r="P640" s="184">
        <f>SUM(P641:P644)</f>
        <v>0</v>
      </c>
      <c r="Q640" s="183"/>
      <c r="R640" s="184">
        <f>SUM(R641:R644)</f>
        <v>5.0066399999999997E-2</v>
      </c>
      <c r="S640" s="183"/>
      <c r="T640" s="185">
        <f>SUM(T641:T644)</f>
        <v>0</v>
      </c>
      <c r="AR640" s="186" t="s">
        <v>85</v>
      </c>
      <c r="AT640" s="187" t="s">
        <v>74</v>
      </c>
      <c r="AU640" s="187" t="s">
        <v>83</v>
      </c>
      <c r="AY640" s="186" t="s">
        <v>144</v>
      </c>
      <c r="BK640" s="188">
        <f>SUM(BK641:BK644)</f>
        <v>0</v>
      </c>
    </row>
    <row r="641" spans="2:65" s="1" customFormat="1" ht="25.5" customHeight="1">
      <c r="B641" s="40"/>
      <c r="C641" s="191" t="s">
        <v>845</v>
      </c>
      <c r="D641" s="191" t="s">
        <v>146</v>
      </c>
      <c r="E641" s="192" t="s">
        <v>846</v>
      </c>
      <c r="F641" s="193" t="s">
        <v>847</v>
      </c>
      <c r="G641" s="194" t="s">
        <v>149</v>
      </c>
      <c r="H641" s="195">
        <v>72.56</v>
      </c>
      <c r="I641" s="196"/>
      <c r="J641" s="197">
        <f>ROUND(I641*H641,2)</f>
        <v>0</v>
      </c>
      <c r="K641" s="193" t="s">
        <v>150</v>
      </c>
      <c r="L641" s="60"/>
      <c r="M641" s="198" t="s">
        <v>21</v>
      </c>
      <c r="N641" s="199" t="s">
        <v>46</v>
      </c>
      <c r="O641" s="41"/>
      <c r="P641" s="200">
        <f>O641*H641</f>
        <v>0</v>
      </c>
      <c r="Q641" s="200">
        <v>6.8999999999999997E-4</v>
      </c>
      <c r="R641" s="200">
        <f>Q641*H641</f>
        <v>5.0066399999999997E-2</v>
      </c>
      <c r="S641" s="200">
        <v>0</v>
      </c>
      <c r="T641" s="201">
        <f>S641*H641</f>
        <v>0</v>
      </c>
      <c r="AR641" s="23" t="s">
        <v>233</v>
      </c>
      <c r="AT641" s="23" t="s">
        <v>146</v>
      </c>
      <c r="AU641" s="23" t="s">
        <v>85</v>
      </c>
      <c r="AY641" s="23" t="s">
        <v>144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23" t="s">
        <v>83</v>
      </c>
      <c r="BK641" s="202">
        <f>ROUND(I641*H641,2)</f>
        <v>0</v>
      </c>
      <c r="BL641" s="23" t="s">
        <v>233</v>
      </c>
      <c r="BM641" s="23" t="s">
        <v>848</v>
      </c>
    </row>
    <row r="642" spans="2:65" s="11" customFormat="1">
      <c r="B642" s="203"/>
      <c r="C642" s="204"/>
      <c r="D642" s="205" t="s">
        <v>153</v>
      </c>
      <c r="E642" s="206" t="s">
        <v>21</v>
      </c>
      <c r="F642" s="207" t="s">
        <v>346</v>
      </c>
      <c r="G642" s="204"/>
      <c r="H642" s="206" t="s">
        <v>21</v>
      </c>
      <c r="I642" s="208"/>
      <c r="J642" s="204"/>
      <c r="K642" s="204"/>
      <c r="L642" s="209"/>
      <c r="M642" s="210"/>
      <c r="N642" s="211"/>
      <c r="O642" s="211"/>
      <c r="P642" s="211"/>
      <c r="Q642" s="211"/>
      <c r="R642" s="211"/>
      <c r="S642" s="211"/>
      <c r="T642" s="212"/>
      <c r="AT642" s="213" t="s">
        <v>153</v>
      </c>
      <c r="AU642" s="213" t="s">
        <v>85</v>
      </c>
      <c r="AV642" s="11" t="s">
        <v>83</v>
      </c>
      <c r="AW642" s="11" t="s">
        <v>38</v>
      </c>
      <c r="AX642" s="11" t="s">
        <v>75</v>
      </c>
      <c r="AY642" s="213" t="s">
        <v>144</v>
      </c>
    </row>
    <row r="643" spans="2:65" s="12" customFormat="1">
      <c r="B643" s="214"/>
      <c r="C643" s="215"/>
      <c r="D643" s="205" t="s">
        <v>153</v>
      </c>
      <c r="E643" s="216" t="s">
        <v>21</v>
      </c>
      <c r="F643" s="217" t="s">
        <v>849</v>
      </c>
      <c r="G643" s="215"/>
      <c r="H643" s="218">
        <v>72.56</v>
      </c>
      <c r="I643" s="219"/>
      <c r="J643" s="215"/>
      <c r="K643" s="215"/>
      <c r="L643" s="220"/>
      <c r="M643" s="221"/>
      <c r="N643" s="222"/>
      <c r="O643" s="222"/>
      <c r="P643" s="222"/>
      <c r="Q643" s="222"/>
      <c r="R643" s="222"/>
      <c r="S643" s="222"/>
      <c r="T643" s="223"/>
      <c r="AT643" s="224" t="s">
        <v>153</v>
      </c>
      <c r="AU643" s="224" t="s">
        <v>85</v>
      </c>
      <c r="AV643" s="12" t="s">
        <v>85</v>
      </c>
      <c r="AW643" s="12" t="s">
        <v>38</v>
      </c>
      <c r="AX643" s="12" t="s">
        <v>83</v>
      </c>
      <c r="AY643" s="224" t="s">
        <v>144</v>
      </c>
    </row>
    <row r="644" spans="2:65" s="1" customFormat="1" ht="25.5" customHeight="1">
      <c r="B644" s="40"/>
      <c r="C644" s="191" t="s">
        <v>850</v>
      </c>
      <c r="D644" s="191" t="s">
        <v>146</v>
      </c>
      <c r="E644" s="192" t="s">
        <v>851</v>
      </c>
      <c r="F644" s="193" t="s">
        <v>852</v>
      </c>
      <c r="G644" s="194" t="s">
        <v>196</v>
      </c>
      <c r="H644" s="195">
        <v>0.05</v>
      </c>
      <c r="I644" s="196"/>
      <c r="J644" s="197">
        <f>ROUND(I644*H644,2)</f>
        <v>0</v>
      </c>
      <c r="K644" s="193" t="s">
        <v>150</v>
      </c>
      <c r="L644" s="60"/>
      <c r="M644" s="198" t="s">
        <v>21</v>
      </c>
      <c r="N644" s="199" t="s">
        <v>46</v>
      </c>
      <c r="O644" s="41"/>
      <c r="P644" s="200">
        <f>O644*H644</f>
        <v>0</v>
      </c>
      <c r="Q644" s="200">
        <v>0</v>
      </c>
      <c r="R644" s="200">
        <f>Q644*H644</f>
        <v>0</v>
      </c>
      <c r="S644" s="200">
        <v>0</v>
      </c>
      <c r="T644" s="201">
        <f>S644*H644</f>
        <v>0</v>
      </c>
      <c r="AR644" s="23" t="s">
        <v>233</v>
      </c>
      <c r="AT644" s="23" t="s">
        <v>146</v>
      </c>
      <c r="AU644" s="23" t="s">
        <v>85</v>
      </c>
      <c r="AY644" s="23" t="s">
        <v>144</v>
      </c>
      <c r="BE644" s="202">
        <f>IF(N644="základní",J644,0)</f>
        <v>0</v>
      </c>
      <c r="BF644" s="202">
        <f>IF(N644="snížená",J644,0)</f>
        <v>0</v>
      </c>
      <c r="BG644" s="202">
        <f>IF(N644="zákl. přenesená",J644,0)</f>
        <v>0</v>
      </c>
      <c r="BH644" s="202">
        <f>IF(N644="sníž. přenesená",J644,0)</f>
        <v>0</v>
      </c>
      <c r="BI644" s="202">
        <f>IF(N644="nulová",J644,0)</f>
        <v>0</v>
      </c>
      <c r="BJ644" s="23" t="s">
        <v>83</v>
      </c>
      <c r="BK644" s="202">
        <f>ROUND(I644*H644,2)</f>
        <v>0</v>
      </c>
      <c r="BL644" s="23" t="s">
        <v>233</v>
      </c>
      <c r="BM644" s="23" t="s">
        <v>853</v>
      </c>
    </row>
    <row r="645" spans="2:65" s="10" customFormat="1" ht="29.85" customHeight="1">
      <c r="B645" s="175"/>
      <c r="C645" s="176"/>
      <c r="D645" s="177" t="s">
        <v>74</v>
      </c>
      <c r="E645" s="189" t="s">
        <v>854</v>
      </c>
      <c r="F645" s="189" t="s">
        <v>855</v>
      </c>
      <c r="G645" s="176"/>
      <c r="H645" s="176"/>
      <c r="I645" s="179"/>
      <c r="J645" s="190">
        <f>BK645</f>
        <v>0</v>
      </c>
      <c r="K645" s="176"/>
      <c r="L645" s="181"/>
      <c r="M645" s="182"/>
      <c r="N645" s="183"/>
      <c r="O645" s="183"/>
      <c r="P645" s="184">
        <f>SUM(P646:P677)</f>
        <v>0</v>
      </c>
      <c r="Q645" s="183"/>
      <c r="R645" s="184">
        <f>SUM(R646:R677)</f>
        <v>1.4153909</v>
      </c>
      <c r="S645" s="183"/>
      <c r="T645" s="185">
        <f>SUM(T646:T677)</f>
        <v>0.63804649999999996</v>
      </c>
      <c r="AR645" s="186" t="s">
        <v>85</v>
      </c>
      <c r="AT645" s="187" t="s">
        <v>74</v>
      </c>
      <c r="AU645" s="187" t="s">
        <v>83</v>
      </c>
      <c r="AY645" s="186" t="s">
        <v>144</v>
      </c>
      <c r="BK645" s="188">
        <f>SUM(BK646:BK677)</f>
        <v>0</v>
      </c>
    </row>
    <row r="646" spans="2:65" s="1" customFormat="1" ht="16.5" customHeight="1">
      <c r="B646" s="40"/>
      <c r="C646" s="191" t="s">
        <v>856</v>
      </c>
      <c r="D646" s="191" t="s">
        <v>146</v>
      </c>
      <c r="E646" s="192" t="s">
        <v>857</v>
      </c>
      <c r="F646" s="193" t="s">
        <v>858</v>
      </c>
      <c r="G646" s="194" t="s">
        <v>149</v>
      </c>
      <c r="H646" s="195">
        <v>35.15</v>
      </c>
      <c r="I646" s="196"/>
      <c r="J646" s="197">
        <f>ROUND(I646*H646,2)</f>
        <v>0</v>
      </c>
      <c r="K646" s="193" t="s">
        <v>150</v>
      </c>
      <c r="L646" s="60"/>
      <c r="M646" s="198" t="s">
        <v>21</v>
      </c>
      <c r="N646" s="199" t="s">
        <v>46</v>
      </c>
      <c r="O646" s="41"/>
      <c r="P646" s="200">
        <f>O646*H646</f>
        <v>0</v>
      </c>
      <c r="Q646" s="200">
        <v>0</v>
      </c>
      <c r="R646" s="200">
        <f>Q646*H646</f>
        <v>0</v>
      </c>
      <c r="S646" s="200">
        <v>5.94E-3</v>
      </c>
      <c r="T646" s="201">
        <f>S646*H646</f>
        <v>0.20879099999999998</v>
      </c>
      <c r="AR646" s="23" t="s">
        <v>233</v>
      </c>
      <c r="AT646" s="23" t="s">
        <v>146</v>
      </c>
      <c r="AU646" s="23" t="s">
        <v>85</v>
      </c>
      <c r="AY646" s="23" t="s">
        <v>144</v>
      </c>
      <c r="BE646" s="202">
        <f>IF(N646="základní",J646,0)</f>
        <v>0</v>
      </c>
      <c r="BF646" s="202">
        <f>IF(N646="snížená",J646,0)</f>
        <v>0</v>
      </c>
      <c r="BG646" s="202">
        <f>IF(N646="zákl. přenesená",J646,0)</f>
        <v>0</v>
      </c>
      <c r="BH646" s="202">
        <f>IF(N646="sníž. přenesená",J646,0)</f>
        <v>0</v>
      </c>
      <c r="BI646" s="202">
        <f>IF(N646="nulová",J646,0)</f>
        <v>0</v>
      </c>
      <c r="BJ646" s="23" t="s">
        <v>83</v>
      </c>
      <c r="BK646" s="202">
        <f>ROUND(I646*H646,2)</f>
        <v>0</v>
      </c>
      <c r="BL646" s="23" t="s">
        <v>233</v>
      </c>
      <c r="BM646" s="23" t="s">
        <v>859</v>
      </c>
    </row>
    <row r="647" spans="2:65" s="1" customFormat="1" ht="16.5" customHeight="1">
      <c r="B647" s="40"/>
      <c r="C647" s="191" t="s">
        <v>860</v>
      </c>
      <c r="D647" s="191" t="s">
        <v>146</v>
      </c>
      <c r="E647" s="192" t="s">
        <v>861</v>
      </c>
      <c r="F647" s="193" t="s">
        <v>862</v>
      </c>
      <c r="G647" s="194" t="s">
        <v>163</v>
      </c>
      <c r="H647" s="195">
        <v>5</v>
      </c>
      <c r="I647" s="196"/>
      <c r="J647" s="197">
        <f>ROUND(I647*H647,2)</f>
        <v>0</v>
      </c>
      <c r="K647" s="193" t="s">
        <v>150</v>
      </c>
      <c r="L647" s="60"/>
      <c r="M647" s="198" t="s">
        <v>21</v>
      </c>
      <c r="N647" s="199" t="s">
        <v>46</v>
      </c>
      <c r="O647" s="41"/>
      <c r="P647" s="200">
        <f>O647*H647</f>
        <v>0</v>
      </c>
      <c r="Q647" s="200">
        <v>0</v>
      </c>
      <c r="R647" s="200">
        <f>Q647*H647</f>
        <v>0</v>
      </c>
      <c r="S647" s="200">
        <v>1.6999999999999999E-3</v>
      </c>
      <c r="T647" s="201">
        <f>S647*H647</f>
        <v>8.4999999999999989E-3</v>
      </c>
      <c r="AR647" s="23" t="s">
        <v>233</v>
      </c>
      <c r="AT647" s="23" t="s">
        <v>146</v>
      </c>
      <c r="AU647" s="23" t="s">
        <v>85</v>
      </c>
      <c r="AY647" s="23" t="s">
        <v>144</v>
      </c>
      <c r="BE647" s="202">
        <f>IF(N647="základní",J647,0)</f>
        <v>0</v>
      </c>
      <c r="BF647" s="202">
        <f>IF(N647="snížená",J647,0)</f>
        <v>0</v>
      </c>
      <c r="BG647" s="202">
        <f>IF(N647="zákl. přenesená",J647,0)</f>
        <v>0</v>
      </c>
      <c r="BH647" s="202">
        <f>IF(N647="sníž. přenesená",J647,0)</f>
        <v>0</v>
      </c>
      <c r="BI647" s="202">
        <f>IF(N647="nulová",J647,0)</f>
        <v>0</v>
      </c>
      <c r="BJ647" s="23" t="s">
        <v>83</v>
      </c>
      <c r="BK647" s="202">
        <f>ROUND(I647*H647,2)</f>
        <v>0</v>
      </c>
      <c r="BL647" s="23" t="s">
        <v>233</v>
      </c>
      <c r="BM647" s="23" t="s">
        <v>863</v>
      </c>
    </row>
    <row r="648" spans="2:65" s="1" customFormat="1" ht="16.5" customHeight="1">
      <c r="B648" s="40"/>
      <c r="C648" s="191" t="s">
        <v>864</v>
      </c>
      <c r="D648" s="191" t="s">
        <v>146</v>
      </c>
      <c r="E648" s="192" t="s">
        <v>865</v>
      </c>
      <c r="F648" s="193" t="s">
        <v>866</v>
      </c>
      <c r="G648" s="194" t="s">
        <v>867</v>
      </c>
      <c r="H648" s="195">
        <v>1</v>
      </c>
      <c r="I648" s="196"/>
      <c r="J648" s="197">
        <f>ROUND(I648*H648,2)</f>
        <v>0</v>
      </c>
      <c r="K648" s="193" t="s">
        <v>21</v>
      </c>
      <c r="L648" s="60"/>
      <c r="M648" s="198" t="s">
        <v>21</v>
      </c>
      <c r="N648" s="199" t="s">
        <v>46</v>
      </c>
      <c r="O648" s="41"/>
      <c r="P648" s="200">
        <f>O648*H648</f>
        <v>0</v>
      </c>
      <c r="Q648" s="200">
        <v>0</v>
      </c>
      <c r="R648" s="200">
        <f>Q648*H648</f>
        <v>0</v>
      </c>
      <c r="S648" s="200">
        <v>9.0600000000000003E-3</v>
      </c>
      <c r="T648" s="201">
        <f>S648*H648</f>
        <v>9.0600000000000003E-3</v>
      </c>
      <c r="AR648" s="23" t="s">
        <v>233</v>
      </c>
      <c r="AT648" s="23" t="s">
        <v>146</v>
      </c>
      <c r="AU648" s="23" t="s">
        <v>85</v>
      </c>
      <c r="AY648" s="23" t="s">
        <v>144</v>
      </c>
      <c r="BE648" s="202">
        <f>IF(N648="základní",J648,0)</f>
        <v>0</v>
      </c>
      <c r="BF648" s="202">
        <f>IF(N648="snížená",J648,0)</f>
        <v>0</v>
      </c>
      <c r="BG648" s="202">
        <f>IF(N648="zákl. přenesená",J648,0)</f>
        <v>0</v>
      </c>
      <c r="BH648" s="202">
        <f>IF(N648="sníž. přenesená",J648,0)</f>
        <v>0</v>
      </c>
      <c r="BI648" s="202">
        <f>IF(N648="nulová",J648,0)</f>
        <v>0</v>
      </c>
      <c r="BJ648" s="23" t="s">
        <v>83</v>
      </c>
      <c r="BK648" s="202">
        <f>ROUND(I648*H648,2)</f>
        <v>0</v>
      </c>
      <c r="BL648" s="23" t="s">
        <v>233</v>
      </c>
      <c r="BM648" s="23" t="s">
        <v>868</v>
      </c>
    </row>
    <row r="649" spans="2:65" s="1" customFormat="1" ht="16.5" customHeight="1">
      <c r="B649" s="40"/>
      <c r="C649" s="191" t="s">
        <v>869</v>
      </c>
      <c r="D649" s="191" t="s">
        <v>146</v>
      </c>
      <c r="E649" s="192" t="s">
        <v>870</v>
      </c>
      <c r="F649" s="193" t="s">
        <v>871</v>
      </c>
      <c r="G649" s="194" t="s">
        <v>163</v>
      </c>
      <c r="H649" s="195">
        <v>101.13</v>
      </c>
      <c r="I649" s="196"/>
      <c r="J649" s="197">
        <f>ROUND(I649*H649,2)</f>
        <v>0</v>
      </c>
      <c r="K649" s="193" t="s">
        <v>150</v>
      </c>
      <c r="L649" s="60"/>
      <c r="M649" s="198" t="s">
        <v>21</v>
      </c>
      <c r="N649" s="199" t="s">
        <v>46</v>
      </c>
      <c r="O649" s="41"/>
      <c r="P649" s="200">
        <f>O649*H649</f>
        <v>0</v>
      </c>
      <c r="Q649" s="200">
        <v>0</v>
      </c>
      <c r="R649" s="200">
        <f>Q649*H649</f>
        <v>0</v>
      </c>
      <c r="S649" s="200">
        <v>1.91E-3</v>
      </c>
      <c r="T649" s="201">
        <f>S649*H649</f>
        <v>0.1931583</v>
      </c>
      <c r="AR649" s="23" t="s">
        <v>233</v>
      </c>
      <c r="AT649" s="23" t="s">
        <v>146</v>
      </c>
      <c r="AU649" s="23" t="s">
        <v>85</v>
      </c>
      <c r="AY649" s="23" t="s">
        <v>144</v>
      </c>
      <c r="BE649" s="202">
        <f>IF(N649="základní",J649,0)</f>
        <v>0</v>
      </c>
      <c r="BF649" s="202">
        <f>IF(N649="snížená",J649,0)</f>
        <v>0</v>
      </c>
      <c r="BG649" s="202">
        <f>IF(N649="zákl. přenesená",J649,0)</f>
        <v>0</v>
      </c>
      <c r="BH649" s="202">
        <f>IF(N649="sníž. přenesená",J649,0)</f>
        <v>0</v>
      </c>
      <c r="BI649" s="202">
        <f>IF(N649="nulová",J649,0)</f>
        <v>0</v>
      </c>
      <c r="BJ649" s="23" t="s">
        <v>83</v>
      </c>
      <c r="BK649" s="202">
        <f>ROUND(I649*H649,2)</f>
        <v>0</v>
      </c>
      <c r="BL649" s="23" t="s">
        <v>233</v>
      </c>
      <c r="BM649" s="23" t="s">
        <v>872</v>
      </c>
    </row>
    <row r="650" spans="2:65" s="12" customFormat="1">
      <c r="B650" s="214"/>
      <c r="C650" s="215"/>
      <c r="D650" s="205" t="s">
        <v>153</v>
      </c>
      <c r="E650" s="216" t="s">
        <v>21</v>
      </c>
      <c r="F650" s="217" t="s">
        <v>873</v>
      </c>
      <c r="G650" s="215"/>
      <c r="H650" s="218">
        <v>101.13</v>
      </c>
      <c r="I650" s="219"/>
      <c r="J650" s="215"/>
      <c r="K650" s="215"/>
      <c r="L650" s="220"/>
      <c r="M650" s="221"/>
      <c r="N650" s="222"/>
      <c r="O650" s="222"/>
      <c r="P650" s="222"/>
      <c r="Q650" s="222"/>
      <c r="R650" s="222"/>
      <c r="S650" s="222"/>
      <c r="T650" s="223"/>
      <c r="AT650" s="224" t="s">
        <v>153</v>
      </c>
      <c r="AU650" s="224" t="s">
        <v>85</v>
      </c>
      <c r="AV650" s="12" t="s">
        <v>85</v>
      </c>
      <c r="AW650" s="12" t="s">
        <v>38</v>
      </c>
      <c r="AX650" s="12" t="s">
        <v>83</v>
      </c>
      <c r="AY650" s="224" t="s">
        <v>144</v>
      </c>
    </row>
    <row r="651" spans="2:65" s="1" customFormat="1" ht="16.5" customHeight="1">
      <c r="B651" s="40"/>
      <c r="C651" s="191" t="s">
        <v>874</v>
      </c>
      <c r="D651" s="191" t="s">
        <v>146</v>
      </c>
      <c r="E651" s="192" t="s">
        <v>875</v>
      </c>
      <c r="F651" s="193" t="s">
        <v>876</v>
      </c>
      <c r="G651" s="194" t="s">
        <v>163</v>
      </c>
      <c r="H651" s="195">
        <v>92.36</v>
      </c>
      <c r="I651" s="196"/>
      <c r="J651" s="197">
        <f t="shared" ref="J651:J657" si="10">ROUND(I651*H651,2)</f>
        <v>0</v>
      </c>
      <c r="K651" s="193" t="s">
        <v>150</v>
      </c>
      <c r="L651" s="60"/>
      <c r="M651" s="198" t="s">
        <v>21</v>
      </c>
      <c r="N651" s="199" t="s">
        <v>46</v>
      </c>
      <c r="O651" s="41"/>
      <c r="P651" s="200">
        <f t="shared" ref="P651:P657" si="11">O651*H651</f>
        <v>0</v>
      </c>
      <c r="Q651" s="200">
        <v>0</v>
      </c>
      <c r="R651" s="200">
        <f t="shared" ref="R651:R657" si="12">Q651*H651</f>
        <v>0</v>
      </c>
      <c r="S651" s="200">
        <v>1.67E-3</v>
      </c>
      <c r="T651" s="201">
        <f t="shared" ref="T651:T657" si="13">S651*H651</f>
        <v>0.15424119999999999</v>
      </c>
      <c r="AR651" s="23" t="s">
        <v>233</v>
      </c>
      <c r="AT651" s="23" t="s">
        <v>146</v>
      </c>
      <c r="AU651" s="23" t="s">
        <v>85</v>
      </c>
      <c r="AY651" s="23" t="s">
        <v>144</v>
      </c>
      <c r="BE651" s="202">
        <f t="shared" ref="BE651:BE657" si="14">IF(N651="základní",J651,0)</f>
        <v>0</v>
      </c>
      <c r="BF651" s="202">
        <f t="shared" ref="BF651:BF657" si="15">IF(N651="snížená",J651,0)</f>
        <v>0</v>
      </c>
      <c r="BG651" s="202">
        <f t="shared" ref="BG651:BG657" si="16">IF(N651="zákl. přenesená",J651,0)</f>
        <v>0</v>
      </c>
      <c r="BH651" s="202">
        <f t="shared" ref="BH651:BH657" si="17">IF(N651="sníž. přenesená",J651,0)</f>
        <v>0</v>
      </c>
      <c r="BI651" s="202">
        <f t="shared" ref="BI651:BI657" si="18">IF(N651="nulová",J651,0)</f>
        <v>0</v>
      </c>
      <c r="BJ651" s="23" t="s">
        <v>83</v>
      </c>
      <c r="BK651" s="202">
        <f t="shared" ref="BK651:BK657" si="19">ROUND(I651*H651,2)</f>
        <v>0</v>
      </c>
      <c r="BL651" s="23" t="s">
        <v>233</v>
      </c>
      <c r="BM651" s="23" t="s">
        <v>877</v>
      </c>
    </row>
    <row r="652" spans="2:65" s="1" customFormat="1" ht="16.5" customHeight="1">
      <c r="B652" s="40"/>
      <c r="C652" s="191" t="s">
        <v>878</v>
      </c>
      <c r="D652" s="191" t="s">
        <v>146</v>
      </c>
      <c r="E652" s="192" t="s">
        <v>879</v>
      </c>
      <c r="F652" s="193" t="s">
        <v>880</v>
      </c>
      <c r="G652" s="194" t="s">
        <v>163</v>
      </c>
      <c r="H652" s="195">
        <v>12</v>
      </c>
      <c r="I652" s="196"/>
      <c r="J652" s="197">
        <f t="shared" si="10"/>
        <v>0</v>
      </c>
      <c r="K652" s="193" t="s">
        <v>150</v>
      </c>
      <c r="L652" s="60"/>
      <c r="M652" s="198" t="s">
        <v>21</v>
      </c>
      <c r="N652" s="199" t="s">
        <v>46</v>
      </c>
      <c r="O652" s="41"/>
      <c r="P652" s="200">
        <f t="shared" si="11"/>
        <v>0</v>
      </c>
      <c r="Q652" s="200">
        <v>0</v>
      </c>
      <c r="R652" s="200">
        <f t="shared" si="12"/>
        <v>0</v>
      </c>
      <c r="S652" s="200">
        <v>2.5999999999999999E-3</v>
      </c>
      <c r="T652" s="201">
        <f t="shared" si="13"/>
        <v>3.1199999999999999E-2</v>
      </c>
      <c r="AR652" s="23" t="s">
        <v>233</v>
      </c>
      <c r="AT652" s="23" t="s">
        <v>146</v>
      </c>
      <c r="AU652" s="23" t="s">
        <v>85</v>
      </c>
      <c r="AY652" s="23" t="s">
        <v>144</v>
      </c>
      <c r="BE652" s="202">
        <f t="shared" si="14"/>
        <v>0</v>
      </c>
      <c r="BF652" s="202">
        <f t="shared" si="15"/>
        <v>0</v>
      </c>
      <c r="BG652" s="202">
        <f t="shared" si="16"/>
        <v>0</v>
      </c>
      <c r="BH652" s="202">
        <f t="shared" si="17"/>
        <v>0</v>
      </c>
      <c r="BI652" s="202">
        <f t="shared" si="18"/>
        <v>0</v>
      </c>
      <c r="BJ652" s="23" t="s">
        <v>83</v>
      </c>
      <c r="BK652" s="202">
        <f t="shared" si="19"/>
        <v>0</v>
      </c>
      <c r="BL652" s="23" t="s">
        <v>233</v>
      </c>
      <c r="BM652" s="23" t="s">
        <v>881</v>
      </c>
    </row>
    <row r="653" spans="2:65" s="1" customFormat="1" ht="16.5" customHeight="1">
      <c r="B653" s="40"/>
      <c r="C653" s="191" t="s">
        <v>882</v>
      </c>
      <c r="D653" s="191" t="s">
        <v>146</v>
      </c>
      <c r="E653" s="192" t="s">
        <v>883</v>
      </c>
      <c r="F653" s="193" t="s">
        <v>884</v>
      </c>
      <c r="G653" s="194" t="s">
        <v>163</v>
      </c>
      <c r="H653" s="195">
        <v>8.4</v>
      </c>
      <c r="I653" s="196"/>
      <c r="J653" s="197">
        <f t="shared" si="10"/>
        <v>0</v>
      </c>
      <c r="K653" s="193" t="s">
        <v>150</v>
      </c>
      <c r="L653" s="60"/>
      <c r="M653" s="198" t="s">
        <v>21</v>
      </c>
      <c r="N653" s="199" t="s">
        <v>46</v>
      </c>
      <c r="O653" s="41"/>
      <c r="P653" s="200">
        <f t="shared" si="11"/>
        <v>0</v>
      </c>
      <c r="Q653" s="200">
        <v>0</v>
      </c>
      <c r="R653" s="200">
        <f t="shared" si="12"/>
        <v>0</v>
      </c>
      <c r="S653" s="200">
        <v>3.9399999999999999E-3</v>
      </c>
      <c r="T653" s="201">
        <f t="shared" si="13"/>
        <v>3.3096E-2</v>
      </c>
      <c r="AR653" s="23" t="s">
        <v>233</v>
      </c>
      <c r="AT653" s="23" t="s">
        <v>146</v>
      </c>
      <c r="AU653" s="23" t="s">
        <v>85</v>
      </c>
      <c r="AY653" s="23" t="s">
        <v>144</v>
      </c>
      <c r="BE653" s="202">
        <f t="shared" si="14"/>
        <v>0</v>
      </c>
      <c r="BF653" s="202">
        <f t="shared" si="15"/>
        <v>0</v>
      </c>
      <c r="BG653" s="202">
        <f t="shared" si="16"/>
        <v>0</v>
      </c>
      <c r="BH653" s="202">
        <f t="shared" si="17"/>
        <v>0</v>
      </c>
      <c r="BI653" s="202">
        <f t="shared" si="18"/>
        <v>0</v>
      </c>
      <c r="BJ653" s="23" t="s">
        <v>83</v>
      </c>
      <c r="BK653" s="202">
        <f t="shared" si="19"/>
        <v>0</v>
      </c>
      <c r="BL653" s="23" t="s">
        <v>233</v>
      </c>
      <c r="BM653" s="23" t="s">
        <v>885</v>
      </c>
    </row>
    <row r="654" spans="2:65" s="1" customFormat="1" ht="25.5" customHeight="1">
      <c r="B654" s="40"/>
      <c r="C654" s="191" t="s">
        <v>886</v>
      </c>
      <c r="D654" s="191" t="s">
        <v>146</v>
      </c>
      <c r="E654" s="192" t="s">
        <v>887</v>
      </c>
      <c r="F654" s="193" t="s">
        <v>888</v>
      </c>
      <c r="G654" s="194" t="s">
        <v>163</v>
      </c>
      <c r="H654" s="195">
        <v>4.75</v>
      </c>
      <c r="I654" s="196"/>
      <c r="J654" s="197">
        <f t="shared" si="10"/>
        <v>0</v>
      </c>
      <c r="K654" s="193" t="s">
        <v>150</v>
      </c>
      <c r="L654" s="60"/>
      <c r="M654" s="198" t="s">
        <v>21</v>
      </c>
      <c r="N654" s="199" t="s">
        <v>46</v>
      </c>
      <c r="O654" s="41"/>
      <c r="P654" s="200">
        <f t="shared" si="11"/>
        <v>0</v>
      </c>
      <c r="Q654" s="200">
        <v>2.8700000000000002E-3</v>
      </c>
      <c r="R654" s="200">
        <f t="shared" si="12"/>
        <v>1.3632500000000001E-2</v>
      </c>
      <c r="S654" s="200">
        <v>0</v>
      </c>
      <c r="T654" s="201">
        <f t="shared" si="13"/>
        <v>0</v>
      </c>
      <c r="AR654" s="23" t="s">
        <v>233</v>
      </c>
      <c r="AT654" s="23" t="s">
        <v>146</v>
      </c>
      <c r="AU654" s="23" t="s">
        <v>85</v>
      </c>
      <c r="AY654" s="23" t="s">
        <v>144</v>
      </c>
      <c r="BE654" s="202">
        <f t="shared" si="14"/>
        <v>0</v>
      </c>
      <c r="BF654" s="202">
        <f t="shared" si="15"/>
        <v>0</v>
      </c>
      <c r="BG654" s="202">
        <f t="shared" si="16"/>
        <v>0</v>
      </c>
      <c r="BH654" s="202">
        <f t="shared" si="17"/>
        <v>0</v>
      </c>
      <c r="BI654" s="202">
        <f t="shared" si="18"/>
        <v>0</v>
      </c>
      <c r="BJ654" s="23" t="s">
        <v>83</v>
      </c>
      <c r="BK654" s="202">
        <f t="shared" si="19"/>
        <v>0</v>
      </c>
      <c r="BL654" s="23" t="s">
        <v>233</v>
      </c>
      <c r="BM654" s="23" t="s">
        <v>889</v>
      </c>
    </row>
    <row r="655" spans="2:65" s="1" customFormat="1" ht="25.5" customHeight="1">
      <c r="B655" s="40"/>
      <c r="C655" s="191" t="s">
        <v>890</v>
      </c>
      <c r="D655" s="191" t="s">
        <v>146</v>
      </c>
      <c r="E655" s="192" t="s">
        <v>891</v>
      </c>
      <c r="F655" s="193" t="s">
        <v>892</v>
      </c>
      <c r="G655" s="194" t="s">
        <v>163</v>
      </c>
      <c r="H655" s="195">
        <v>4.75</v>
      </c>
      <c r="I655" s="196"/>
      <c r="J655" s="197">
        <f t="shared" si="10"/>
        <v>0</v>
      </c>
      <c r="K655" s="193" t="s">
        <v>150</v>
      </c>
      <c r="L655" s="60"/>
      <c r="M655" s="198" t="s">
        <v>21</v>
      </c>
      <c r="N655" s="199" t="s">
        <v>46</v>
      </c>
      <c r="O655" s="41"/>
      <c r="P655" s="200">
        <f t="shared" si="11"/>
        <v>0</v>
      </c>
      <c r="Q655" s="200">
        <v>3.5699999999999998E-3</v>
      </c>
      <c r="R655" s="200">
        <f t="shared" si="12"/>
        <v>1.69575E-2</v>
      </c>
      <c r="S655" s="200">
        <v>0</v>
      </c>
      <c r="T655" s="201">
        <f t="shared" si="13"/>
        <v>0</v>
      </c>
      <c r="AR655" s="23" t="s">
        <v>233</v>
      </c>
      <c r="AT655" s="23" t="s">
        <v>146</v>
      </c>
      <c r="AU655" s="23" t="s">
        <v>85</v>
      </c>
      <c r="AY655" s="23" t="s">
        <v>144</v>
      </c>
      <c r="BE655" s="202">
        <f t="shared" si="14"/>
        <v>0</v>
      </c>
      <c r="BF655" s="202">
        <f t="shared" si="15"/>
        <v>0</v>
      </c>
      <c r="BG655" s="202">
        <f t="shared" si="16"/>
        <v>0</v>
      </c>
      <c r="BH655" s="202">
        <f t="shared" si="17"/>
        <v>0</v>
      </c>
      <c r="BI655" s="202">
        <f t="shared" si="18"/>
        <v>0</v>
      </c>
      <c r="BJ655" s="23" t="s">
        <v>83</v>
      </c>
      <c r="BK655" s="202">
        <f t="shared" si="19"/>
        <v>0</v>
      </c>
      <c r="BL655" s="23" t="s">
        <v>233</v>
      </c>
      <c r="BM655" s="23" t="s">
        <v>893</v>
      </c>
    </row>
    <row r="656" spans="2:65" s="1" customFormat="1" ht="38.25" customHeight="1">
      <c r="B656" s="40"/>
      <c r="C656" s="191" t="s">
        <v>894</v>
      </c>
      <c r="D656" s="191" t="s">
        <v>146</v>
      </c>
      <c r="E656" s="192" t="s">
        <v>895</v>
      </c>
      <c r="F656" s="193" t="s">
        <v>896</v>
      </c>
      <c r="G656" s="194" t="s">
        <v>163</v>
      </c>
      <c r="H656" s="195">
        <v>7.35</v>
      </c>
      <c r="I656" s="196"/>
      <c r="J656" s="197">
        <f t="shared" si="10"/>
        <v>0</v>
      </c>
      <c r="K656" s="193" t="s">
        <v>150</v>
      </c>
      <c r="L656" s="60"/>
      <c r="M656" s="198" t="s">
        <v>21</v>
      </c>
      <c r="N656" s="199" t="s">
        <v>46</v>
      </c>
      <c r="O656" s="41"/>
      <c r="P656" s="200">
        <f t="shared" si="11"/>
        <v>0</v>
      </c>
      <c r="Q656" s="200">
        <v>5.6499999999999996E-3</v>
      </c>
      <c r="R656" s="200">
        <f t="shared" si="12"/>
        <v>4.1527499999999995E-2</v>
      </c>
      <c r="S656" s="200">
        <v>0</v>
      </c>
      <c r="T656" s="201">
        <f t="shared" si="13"/>
        <v>0</v>
      </c>
      <c r="AR656" s="23" t="s">
        <v>233</v>
      </c>
      <c r="AT656" s="23" t="s">
        <v>146</v>
      </c>
      <c r="AU656" s="23" t="s">
        <v>85</v>
      </c>
      <c r="AY656" s="23" t="s">
        <v>144</v>
      </c>
      <c r="BE656" s="202">
        <f t="shared" si="14"/>
        <v>0</v>
      </c>
      <c r="BF656" s="202">
        <f t="shared" si="15"/>
        <v>0</v>
      </c>
      <c r="BG656" s="202">
        <f t="shared" si="16"/>
        <v>0</v>
      </c>
      <c r="BH656" s="202">
        <f t="shared" si="17"/>
        <v>0</v>
      </c>
      <c r="BI656" s="202">
        <f t="shared" si="18"/>
        <v>0</v>
      </c>
      <c r="BJ656" s="23" t="s">
        <v>83</v>
      </c>
      <c r="BK656" s="202">
        <f t="shared" si="19"/>
        <v>0</v>
      </c>
      <c r="BL656" s="23" t="s">
        <v>233</v>
      </c>
      <c r="BM656" s="23" t="s">
        <v>897</v>
      </c>
    </row>
    <row r="657" spans="2:65" s="1" customFormat="1" ht="38.25" customHeight="1">
      <c r="B657" s="40"/>
      <c r="C657" s="191" t="s">
        <v>898</v>
      </c>
      <c r="D657" s="191" t="s">
        <v>146</v>
      </c>
      <c r="E657" s="192" t="s">
        <v>899</v>
      </c>
      <c r="F657" s="193" t="s">
        <v>900</v>
      </c>
      <c r="G657" s="194" t="s">
        <v>163</v>
      </c>
      <c r="H657" s="195">
        <v>93.78</v>
      </c>
      <c r="I657" s="196"/>
      <c r="J657" s="197">
        <f t="shared" si="10"/>
        <v>0</v>
      </c>
      <c r="K657" s="193" t="s">
        <v>150</v>
      </c>
      <c r="L657" s="60"/>
      <c r="M657" s="198" t="s">
        <v>21</v>
      </c>
      <c r="N657" s="199" t="s">
        <v>46</v>
      </c>
      <c r="O657" s="41"/>
      <c r="P657" s="200">
        <f t="shared" si="11"/>
        <v>0</v>
      </c>
      <c r="Q657" s="200">
        <v>7.1199999999999996E-3</v>
      </c>
      <c r="R657" s="200">
        <f t="shared" si="12"/>
        <v>0.66771360000000002</v>
      </c>
      <c r="S657" s="200">
        <v>0</v>
      </c>
      <c r="T657" s="201">
        <f t="shared" si="13"/>
        <v>0</v>
      </c>
      <c r="AR657" s="23" t="s">
        <v>233</v>
      </c>
      <c r="AT657" s="23" t="s">
        <v>146</v>
      </c>
      <c r="AU657" s="23" t="s">
        <v>85</v>
      </c>
      <c r="AY657" s="23" t="s">
        <v>144</v>
      </c>
      <c r="BE657" s="202">
        <f t="shared" si="14"/>
        <v>0</v>
      </c>
      <c r="BF657" s="202">
        <f t="shared" si="15"/>
        <v>0</v>
      </c>
      <c r="BG657" s="202">
        <f t="shared" si="16"/>
        <v>0</v>
      </c>
      <c r="BH657" s="202">
        <f t="shared" si="17"/>
        <v>0</v>
      </c>
      <c r="BI657" s="202">
        <f t="shared" si="18"/>
        <v>0</v>
      </c>
      <c r="BJ657" s="23" t="s">
        <v>83</v>
      </c>
      <c r="BK657" s="202">
        <f t="shared" si="19"/>
        <v>0</v>
      </c>
      <c r="BL657" s="23" t="s">
        <v>233</v>
      </c>
      <c r="BM657" s="23" t="s">
        <v>901</v>
      </c>
    </row>
    <row r="658" spans="2:65" s="11" customFormat="1">
      <c r="B658" s="203"/>
      <c r="C658" s="204"/>
      <c r="D658" s="205" t="s">
        <v>153</v>
      </c>
      <c r="E658" s="206" t="s">
        <v>21</v>
      </c>
      <c r="F658" s="207" t="s">
        <v>902</v>
      </c>
      <c r="G658" s="204"/>
      <c r="H658" s="206" t="s">
        <v>21</v>
      </c>
      <c r="I658" s="208"/>
      <c r="J658" s="204"/>
      <c r="K658" s="204"/>
      <c r="L658" s="209"/>
      <c r="M658" s="210"/>
      <c r="N658" s="211"/>
      <c r="O658" s="211"/>
      <c r="P658" s="211"/>
      <c r="Q658" s="211"/>
      <c r="R658" s="211"/>
      <c r="S658" s="211"/>
      <c r="T658" s="212"/>
      <c r="AT658" s="213" t="s">
        <v>153</v>
      </c>
      <c r="AU658" s="213" t="s">
        <v>85</v>
      </c>
      <c r="AV658" s="11" t="s">
        <v>83</v>
      </c>
      <c r="AW658" s="11" t="s">
        <v>38</v>
      </c>
      <c r="AX658" s="11" t="s">
        <v>75</v>
      </c>
      <c r="AY658" s="213" t="s">
        <v>144</v>
      </c>
    </row>
    <row r="659" spans="2:65" s="12" customFormat="1">
      <c r="B659" s="214"/>
      <c r="C659" s="215"/>
      <c r="D659" s="205" t="s">
        <v>153</v>
      </c>
      <c r="E659" s="216" t="s">
        <v>21</v>
      </c>
      <c r="F659" s="217" t="s">
        <v>630</v>
      </c>
      <c r="G659" s="215"/>
      <c r="H659" s="218">
        <v>80</v>
      </c>
      <c r="I659" s="219"/>
      <c r="J659" s="215"/>
      <c r="K659" s="215"/>
      <c r="L659" s="220"/>
      <c r="M659" s="221"/>
      <c r="N659" s="222"/>
      <c r="O659" s="222"/>
      <c r="P659" s="222"/>
      <c r="Q659" s="222"/>
      <c r="R659" s="222"/>
      <c r="S659" s="222"/>
      <c r="T659" s="223"/>
      <c r="AT659" s="224" t="s">
        <v>153</v>
      </c>
      <c r="AU659" s="224" t="s">
        <v>85</v>
      </c>
      <c r="AV659" s="12" t="s">
        <v>85</v>
      </c>
      <c r="AW659" s="12" t="s">
        <v>38</v>
      </c>
      <c r="AX659" s="12" t="s">
        <v>75</v>
      </c>
      <c r="AY659" s="224" t="s">
        <v>144</v>
      </c>
    </row>
    <row r="660" spans="2:65" s="11" customFormat="1">
      <c r="B660" s="203"/>
      <c r="C660" s="204"/>
      <c r="D660" s="205" t="s">
        <v>153</v>
      </c>
      <c r="E660" s="206" t="s">
        <v>21</v>
      </c>
      <c r="F660" s="207" t="s">
        <v>903</v>
      </c>
      <c r="G660" s="204"/>
      <c r="H660" s="206" t="s">
        <v>21</v>
      </c>
      <c r="I660" s="208"/>
      <c r="J660" s="204"/>
      <c r="K660" s="204"/>
      <c r="L660" s="209"/>
      <c r="M660" s="210"/>
      <c r="N660" s="211"/>
      <c r="O660" s="211"/>
      <c r="P660" s="211"/>
      <c r="Q660" s="211"/>
      <c r="R660" s="211"/>
      <c r="S660" s="211"/>
      <c r="T660" s="212"/>
      <c r="AT660" s="213" t="s">
        <v>153</v>
      </c>
      <c r="AU660" s="213" t="s">
        <v>85</v>
      </c>
      <c r="AV660" s="11" t="s">
        <v>83</v>
      </c>
      <c r="AW660" s="11" t="s">
        <v>38</v>
      </c>
      <c r="AX660" s="11" t="s">
        <v>75</v>
      </c>
      <c r="AY660" s="213" t="s">
        <v>144</v>
      </c>
    </row>
    <row r="661" spans="2:65" s="12" customFormat="1">
      <c r="B661" s="214"/>
      <c r="C661" s="215"/>
      <c r="D661" s="205" t="s">
        <v>153</v>
      </c>
      <c r="E661" s="216" t="s">
        <v>21</v>
      </c>
      <c r="F661" s="217" t="s">
        <v>722</v>
      </c>
      <c r="G661" s="215"/>
      <c r="H661" s="218">
        <v>5.88</v>
      </c>
      <c r="I661" s="219"/>
      <c r="J661" s="215"/>
      <c r="K661" s="215"/>
      <c r="L661" s="220"/>
      <c r="M661" s="221"/>
      <c r="N661" s="222"/>
      <c r="O661" s="222"/>
      <c r="P661" s="222"/>
      <c r="Q661" s="222"/>
      <c r="R661" s="222"/>
      <c r="S661" s="222"/>
      <c r="T661" s="223"/>
      <c r="AT661" s="224" t="s">
        <v>153</v>
      </c>
      <c r="AU661" s="224" t="s">
        <v>85</v>
      </c>
      <c r="AV661" s="12" t="s">
        <v>85</v>
      </c>
      <c r="AW661" s="12" t="s">
        <v>38</v>
      </c>
      <c r="AX661" s="12" t="s">
        <v>75</v>
      </c>
      <c r="AY661" s="224" t="s">
        <v>144</v>
      </c>
    </row>
    <row r="662" spans="2:65" s="11" customFormat="1">
      <c r="B662" s="203"/>
      <c r="C662" s="204"/>
      <c r="D662" s="205" t="s">
        <v>153</v>
      </c>
      <c r="E662" s="206" t="s">
        <v>21</v>
      </c>
      <c r="F662" s="207" t="s">
        <v>904</v>
      </c>
      <c r="G662" s="204"/>
      <c r="H662" s="206" t="s">
        <v>21</v>
      </c>
      <c r="I662" s="208"/>
      <c r="J662" s="204"/>
      <c r="K662" s="204"/>
      <c r="L662" s="209"/>
      <c r="M662" s="210"/>
      <c r="N662" s="211"/>
      <c r="O662" s="211"/>
      <c r="P662" s="211"/>
      <c r="Q662" s="211"/>
      <c r="R662" s="211"/>
      <c r="S662" s="211"/>
      <c r="T662" s="212"/>
      <c r="AT662" s="213" t="s">
        <v>153</v>
      </c>
      <c r="AU662" s="213" t="s">
        <v>85</v>
      </c>
      <c r="AV662" s="11" t="s">
        <v>83</v>
      </c>
      <c r="AW662" s="11" t="s">
        <v>38</v>
      </c>
      <c r="AX662" s="11" t="s">
        <v>75</v>
      </c>
      <c r="AY662" s="213" t="s">
        <v>144</v>
      </c>
    </row>
    <row r="663" spans="2:65" s="12" customFormat="1">
      <c r="B663" s="214"/>
      <c r="C663" s="215"/>
      <c r="D663" s="205" t="s">
        <v>153</v>
      </c>
      <c r="E663" s="216" t="s">
        <v>21</v>
      </c>
      <c r="F663" s="217" t="s">
        <v>728</v>
      </c>
      <c r="G663" s="215"/>
      <c r="H663" s="218">
        <v>3.3</v>
      </c>
      <c r="I663" s="219"/>
      <c r="J663" s="215"/>
      <c r="K663" s="215"/>
      <c r="L663" s="220"/>
      <c r="M663" s="221"/>
      <c r="N663" s="222"/>
      <c r="O663" s="222"/>
      <c r="P663" s="222"/>
      <c r="Q663" s="222"/>
      <c r="R663" s="222"/>
      <c r="S663" s="222"/>
      <c r="T663" s="223"/>
      <c r="AT663" s="224" t="s">
        <v>153</v>
      </c>
      <c r="AU663" s="224" t="s">
        <v>85</v>
      </c>
      <c r="AV663" s="12" t="s">
        <v>85</v>
      </c>
      <c r="AW663" s="12" t="s">
        <v>38</v>
      </c>
      <c r="AX663" s="12" t="s">
        <v>75</v>
      </c>
      <c r="AY663" s="224" t="s">
        <v>144</v>
      </c>
    </row>
    <row r="664" spans="2:65" s="11" customFormat="1">
      <c r="B664" s="203"/>
      <c r="C664" s="204"/>
      <c r="D664" s="205" t="s">
        <v>153</v>
      </c>
      <c r="E664" s="206" t="s">
        <v>21</v>
      </c>
      <c r="F664" s="207" t="s">
        <v>905</v>
      </c>
      <c r="G664" s="204"/>
      <c r="H664" s="206" t="s">
        <v>21</v>
      </c>
      <c r="I664" s="208"/>
      <c r="J664" s="204"/>
      <c r="K664" s="204"/>
      <c r="L664" s="209"/>
      <c r="M664" s="210"/>
      <c r="N664" s="211"/>
      <c r="O664" s="211"/>
      <c r="P664" s="211"/>
      <c r="Q664" s="211"/>
      <c r="R664" s="211"/>
      <c r="S664" s="211"/>
      <c r="T664" s="212"/>
      <c r="AT664" s="213" t="s">
        <v>153</v>
      </c>
      <c r="AU664" s="213" t="s">
        <v>85</v>
      </c>
      <c r="AV664" s="11" t="s">
        <v>83</v>
      </c>
      <c r="AW664" s="11" t="s">
        <v>38</v>
      </c>
      <c r="AX664" s="11" t="s">
        <v>75</v>
      </c>
      <c r="AY664" s="213" t="s">
        <v>144</v>
      </c>
    </row>
    <row r="665" spans="2:65" s="12" customFormat="1">
      <c r="B665" s="214"/>
      <c r="C665" s="215"/>
      <c r="D665" s="205" t="s">
        <v>153</v>
      </c>
      <c r="E665" s="216" t="s">
        <v>21</v>
      </c>
      <c r="F665" s="217" t="s">
        <v>733</v>
      </c>
      <c r="G665" s="215"/>
      <c r="H665" s="218">
        <v>4.5999999999999996</v>
      </c>
      <c r="I665" s="219"/>
      <c r="J665" s="215"/>
      <c r="K665" s="215"/>
      <c r="L665" s="220"/>
      <c r="M665" s="221"/>
      <c r="N665" s="222"/>
      <c r="O665" s="222"/>
      <c r="P665" s="222"/>
      <c r="Q665" s="222"/>
      <c r="R665" s="222"/>
      <c r="S665" s="222"/>
      <c r="T665" s="223"/>
      <c r="AT665" s="224" t="s">
        <v>153</v>
      </c>
      <c r="AU665" s="224" t="s">
        <v>85</v>
      </c>
      <c r="AV665" s="12" t="s">
        <v>85</v>
      </c>
      <c r="AW665" s="12" t="s">
        <v>38</v>
      </c>
      <c r="AX665" s="12" t="s">
        <v>75</v>
      </c>
      <c r="AY665" s="224" t="s">
        <v>144</v>
      </c>
    </row>
    <row r="666" spans="2:65" s="13" customFormat="1">
      <c r="B666" s="235"/>
      <c r="C666" s="236"/>
      <c r="D666" s="205" t="s">
        <v>153</v>
      </c>
      <c r="E666" s="237" t="s">
        <v>21</v>
      </c>
      <c r="F666" s="238" t="s">
        <v>232</v>
      </c>
      <c r="G666" s="236"/>
      <c r="H666" s="239">
        <v>93.78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AT666" s="245" t="s">
        <v>153</v>
      </c>
      <c r="AU666" s="245" t="s">
        <v>85</v>
      </c>
      <c r="AV666" s="13" t="s">
        <v>151</v>
      </c>
      <c r="AW666" s="13" t="s">
        <v>38</v>
      </c>
      <c r="AX666" s="13" t="s">
        <v>83</v>
      </c>
      <c r="AY666" s="245" t="s">
        <v>144</v>
      </c>
    </row>
    <row r="667" spans="2:65" s="1" customFormat="1" ht="38.25" customHeight="1">
      <c r="B667" s="40"/>
      <c r="C667" s="191" t="s">
        <v>906</v>
      </c>
      <c r="D667" s="191" t="s">
        <v>146</v>
      </c>
      <c r="E667" s="192" t="s">
        <v>907</v>
      </c>
      <c r="F667" s="193" t="s">
        <v>908</v>
      </c>
      <c r="G667" s="194" t="s">
        <v>163</v>
      </c>
      <c r="H667" s="195">
        <v>89.46</v>
      </c>
      <c r="I667" s="196"/>
      <c r="J667" s="197">
        <f>ROUND(I667*H667,2)</f>
        <v>0</v>
      </c>
      <c r="K667" s="193" t="s">
        <v>150</v>
      </c>
      <c r="L667" s="60"/>
      <c r="M667" s="198" t="s">
        <v>21</v>
      </c>
      <c r="N667" s="199" t="s">
        <v>46</v>
      </c>
      <c r="O667" s="41"/>
      <c r="P667" s="200">
        <f>O667*H667</f>
        <v>0</v>
      </c>
      <c r="Q667" s="200">
        <v>2.6900000000000001E-3</v>
      </c>
      <c r="R667" s="200">
        <f>Q667*H667</f>
        <v>0.24064739999999998</v>
      </c>
      <c r="S667" s="200">
        <v>0</v>
      </c>
      <c r="T667" s="201">
        <f>S667*H667</f>
        <v>0</v>
      </c>
      <c r="AR667" s="23" t="s">
        <v>233</v>
      </c>
      <c r="AT667" s="23" t="s">
        <v>146</v>
      </c>
      <c r="AU667" s="23" t="s">
        <v>85</v>
      </c>
      <c r="AY667" s="23" t="s">
        <v>144</v>
      </c>
      <c r="BE667" s="202">
        <f>IF(N667="základní",J667,0)</f>
        <v>0</v>
      </c>
      <c r="BF667" s="202">
        <f>IF(N667="snížená",J667,0)</f>
        <v>0</v>
      </c>
      <c r="BG667" s="202">
        <f>IF(N667="zákl. přenesená",J667,0)</f>
        <v>0</v>
      </c>
      <c r="BH667" s="202">
        <f>IF(N667="sníž. přenesená",J667,0)</f>
        <v>0</v>
      </c>
      <c r="BI667" s="202">
        <f>IF(N667="nulová",J667,0)</f>
        <v>0</v>
      </c>
      <c r="BJ667" s="23" t="s">
        <v>83</v>
      </c>
      <c r="BK667" s="202">
        <f>ROUND(I667*H667,2)</f>
        <v>0</v>
      </c>
      <c r="BL667" s="23" t="s">
        <v>233</v>
      </c>
      <c r="BM667" s="23" t="s">
        <v>909</v>
      </c>
    </row>
    <row r="668" spans="2:65" s="1" customFormat="1" ht="25.5" customHeight="1">
      <c r="B668" s="40"/>
      <c r="C668" s="191" t="s">
        <v>910</v>
      </c>
      <c r="D668" s="191" t="s">
        <v>146</v>
      </c>
      <c r="E668" s="192" t="s">
        <v>911</v>
      </c>
      <c r="F668" s="193" t="s">
        <v>912</v>
      </c>
      <c r="G668" s="194" t="s">
        <v>163</v>
      </c>
      <c r="H668" s="195">
        <v>92.36</v>
      </c>
      <c r="I668" s="196"/>
      <c r="J668" s="197">
        <f>ROUND(I668*H668,2)</f>
        <v>0</v>
      </c>
      <c r="K668" s="193" t="s">
        <v>150</v>
      </c>
      <c r="L668" s="60"/>
      <c r="M668" s="198" t="s">
        <v>21</v>
      </c>
      <c r="N668" s="199" t="s">
        <v>46</v>
      </c>
      <c r="O668" s="41"/>
      <c r="P668" s="200">
        <f>O668*H668</f>
        <v>0</v>
      </c>
      <c r="Q668" s="200">
        <v>4.2900000000000004E-3</v>
      </c>
      <c r="R668" s="200">
        <f>Q668*H668</f>
        <v>0.39622440000000003</v>
      </c>
      <c r="S668" s="200">
        <v>0</v>
      </c>
      <c r="T668" s="201">
        <f>S668*H668</f>
        <v>0</v>
      </c>
      <c r="AR668" s="23" t="s">
        <v>233</v>
      </c>
      <c r="AT668" s="23" t="s">
        <v>146</v>
      </c>
      <c r="AU668" s="23" t="s">
        <v>85</v>
      </c>
      <c r="AY668" s="23" t="s">
        <v>144</v>
      </c>
      <c r="BE668" s="202">
        <f>IF(N668="základní",J668,0)</f>
        <v>0</v>
      </c>
      <c r="BF668" s="202">
        <f>IF(N668="snížená",J668,0)</f>
        <v>0</v>
      </c>
      <c r="BG668" s="202">
        <f>IF(N668="zákl. přenesená",J668,0)</f>
        <v>0</v>
      </c>
      <c r="BH668" s="202">
        <f>IF(N668="sníž. přenesená",J668,0)</f>
        <v>0</v>
      </c>
      <c r="BI668" s="202">
        <f>IF(N668="nulová",J668,0)</f>
        <v>0</v>
      </c>
      <c r="BJ668" s="23" t="s">
        <v>83</v>
      </c>
      <c r="BK668" s="202">
        <f>ROUND(I668*H668,2)</f>
        <v>0</v>
      </c>
      <c r="BL668" s="23" t="s">
        <v>233</v>
      </c>
      <c r="BM668" s="23" t="s">
        <v>913</v>
      </c>
    </row>
    <row r="669" spans="2:65" s="11" customFormat="1">
      <c r="B669" s="203"/>
      <c r="C669" s="204"/>
      <c r="D669" s="205" t="s">
        <v>153</v>
      </c>
      <c r="E669" s="206" t="s">
        <v>21</v>
      </c>
      <c r="F669" s="207" t="s">
        <v>914</v>
      </c>
      <c r="G669" s="204"/>
      <c r="H669" s="206" t="s">
        <v>21</v>
      </c>
      <c r="I669" s="208"/>
      <c r="J669" s="204"/>
      <c r="K669" s="204"/>
      <c r="L669" s="209"/>
      <c r="M669" s="210"/>
      <c r="N669" s="211"/>
      <c r="O669" s="211"/>
      <c r="P669" s="211"/>
      <c r="Q669" s="211"/>
      <c r="R669" s="211"/>
      <c r="S669" s="211"/>
      <c r="T669" s="212"/>
      <c r="AT669" s="213" t="s">
        <v>153</v>
      </c>
      <c r="AU669" s="213" t="s">
        <v>85</v>
      </c>
      <c r="AV669" s="11" t="s">
        <v>83</v>
      </c>
      <c r="AW669" s="11" t="s">
        <v>38</v>
      </c>
      <c r="AX669" s="11" t="s">
        <v>75</v>
      </c>
      <c r="AY669" s="213" t="s">
        <v>144</v>
      </c>
    </row>
    <row r="670" spans="2:65" s="12" customFormat="1">
      <c r="B670" s="214"/>
      <c r="C670" s="215"/>
      <c r="D670" s="205" t="s">
        <v>153</v>
      </c>
      <c r="E670" s="216" t="s">
        <v>21</v>
      </c>
      <c r="F670" s="217" t="s">
        <v>915</v>
      </c>
      <c r="G670" s="215"/>
      <c r="H670" s="218">
        <v>89.46</v>
      </c>
      <c r="I670" s="219"/>
      <c r="J670" s="215"/>
      <c r="K670" s="215"/>
      <c r="L670" s="220"/>
      <c r="M670" s="221"/>
      <c r="N670" s="222"/>
      <c r="O670" s="222"/>
      <c r="P670" s="222"/>
      <c r="Q670" s="222"/>
      <c r="R670" s="222"/>
      <c r="S670" s="222"/>
      <c r="T670" s="223"/>
      <c r="AT670" s="224" t="s">
        <v>153</v>
      </c>
      <c r="AU670" s="224" t="s">
        <v>85</v>
      </c>
      <c r="AV670" s="12" t="s">
        <v>85</v>
      </c>
      <c r="AW670" s="12" t="s">
        <v>38</v>
      </c>
      <c r="AX670" s="12" t="s">
        <v>75</v>
      </c>
      <c r="AY670" s="224" t="s">
        <v>144</v>
      </c>
    </row>
    <row r="671" spans="2:65" s="11" customFormat="1">
      <c r="B671" s="203"/>
      <c r="C671" s="204"/>
      <c r="D671" s="205" t="s">
        <v>153</v>
      </c>
      <c r="E671" s="206" t="s">
        <v>21</v>
      </c>
      <c r="F671" s="207" t="s">
        <v>916</v>
      </c>
      <c r="G671" s="204"/>
      <c r="H671" s="206" t="s">
        <v>21</v>
      </c>
      <c r="I671" s="208"/>
      <c r="J671" s="204"/>
      <c r="K671" s="204"/>
      <c r="L671" s="209"/>
      <c r="M671" s="210"/>
      <c r="N671" s="211"/>
      <c r="O671" s="211"/>
      <c r="P671" s="211"/>
      <c r="Q671" s="211"/>
      <c r="R671" s="211"/>
      <c r="S671" s="211"/>
      <c r="T671" s="212"/>
      <c r="AT671" s="213" t="s">
        <v>153</v>
      </c>
      <c r="AU671" s="213" t="s">
        <v>85</v>
      </c>
      <c r="AV671" s="11" t="s">
        <v>83</v>
      </c>
      <c r="AW671" s="11" t="s">
        <v>38</v>
      </c>
      <c r="AX671" s="11" t="s">
        <v>75</v>
      </c>
      <c r="AY671" s="213" t="s">
        <v>144</v>
      </c>
    </row>
    <row r="672" spans="2:65" s="12" customFormat="1">
      <c r="B672" s="214"/>
      <c r="C672" s="215"/>
      <c r="D672" s="205" t="s">
        <v>153</v>
      </c>
      <c r="E672" s="216" t="s">
        <v>21</v>
      </c>
      <c r="F672" s="217" t="s">
        <v>917</v>
      </c>
      <c r="G672" s="215"/>
      <c r="H672" s="218">
        <v>2.9</v>
      </c>
      <c r="I672" s="219"/>
      <c r="J672" s="215"/>
      <c r="K672" s="215"/>
      <c r="L672" s="220"/>
      <c r="M672" s="221"/>
      <c r="N672" s="222"/>
      <c r="O672" s="222"/>
      <c r="P672" s="222"/>
      <c r="Q672" s="222"/>
      <c r="R672" s="222"/>
      <c r="S672" s="222"/>
      <c r="T672" s="223"/>
      <c r="AT672" s="224" t="s">
        <v>153</v>
      </c>
      <c r="AU672" s="224" t="s">
        <v>85</v>
      </c>
      <c r="AV672" s="12" t="s">
        <v>85</v>
      </c>
      <c r="AW672" s="12" t="s">
        <v>38</v>
      </c>
      <c r="AX672" s="12" t="s">
        <v>75</v>
      </c>
      <c r="AY672" s="224" t="s">
        <v>144</v>
      </c>
    </row>
    <row r="673" spans="2:65" s="13" customFormat="1">
      <c r="B673" s="235"/>
      <c r="C673" s="236"/>
      <c r="D673" s="205" t="s">
        <v>153</v>
      </c>
      <c r="E673" s="237" t="s">
        <v>21</v>
      </c>
      <c r="F673" s="238" t="s">
        <v>232</v>
      </c>
      <c r="G673" s="236"/>
      <c r="H673" s="239">
        <v>92.36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AT673" s="245" t="s">
        <v>153</v>
      </c>
      <c r="AU673" s="245" t="s">
        <v>85</v>
      </c>
      <c r="AV673" s="13" t="s">
        <v>151</v>
      </c>
      <c r="AW673" s="13" t="s">
        <v>38</v>
      </c>
      <c r="AX673" s="13" t="s">
        <v>83</v>
      </c>
      <c r="AY673" s="245" t="s">
        <v>144</v>
      </c>
    </row>
    <row r="674" spans="2:65" s="1" customFormat="1" ht="25.5" customHeight="1">
      <c r="B674" s="40"/>
      <c r="C674" s="191" t="s">
        <v>918</v>
      </c>
      <c r="D674" s="191" t="s">
        <v>146</v>
      </c>
      <c r="E674" s="192" t="s">
        <v>919</v>
      </c>
      <c r="F674" s="193" t="s">
        <v>920</v>
      </c>
      <c r="G674" s="194" t="s">
        <v>163</v>
      </c>
      <c r="H674" s="195">
        <v>12</v>
      </c>
      <c r="I674" s="196"/>
      <c r="J674" s="197">
        <f>ROUND(I674*H674,2)</f>
        <v>0</v>
      </c>
      <c r="K674" s="193" t="s">
        <v>150</v>
      </c>
      <c r="L674" s="60"/>
      <c r="M674" s="198" t="s">
        <v>21</v>
      </c>
      <c r="N674" s="199" t="s">
        <v>46</v>
      </c>
      <c r="O674" s="41"/>
      <c r="P674" s="200">
        <f>O674*H674</f>
        <v>0</v>
      </c>
      <c r="Q674" s="200">
        <v>1.74E-3</v>
      </c>
      <c r="R674" s="200">
        <f>Q674*H674</f>
        <v>2.0879999999999999E-2</v>
      </c>
      <c r="S674" s="200">
        <v>0</v>
      </c>
      <c r="T674" s="201">
        <f>S674*H674</f>
        <v>0</v>
      </c>
      <c r="AR674" s="23" t="s">
        <v>233</v>
      </c>
      <c r="AT674" s="23" t="s">
        <v>146</v>
      </c>
      <c r="AU674" s="23" t="s">
        <v>85</v>
      </c>
      <c r="AY674" s="23" t="s">
        <v>144</v>
      </c>
      <c r="BE674" s="202">
        <f>IF(N674="základní",J674,0)</f>
        <v>0</v>
      </c>
      <c r="BF674" s="202">
        <f>IF(N674="snížená",J674,0)</f>
        <v>0</v>
      </c>
      <c r="BG674" s="202">
        <f>IF(N674="zákl. přenesená",J674,0)</f>
        <v>0</v>
      </c>
      <c r="BH674" s="202">
        <f>IF(N674="sníž. přenesená",J674,0)</f>
        <v>0</v>
      </c>
      <c r="BI674" s="202">
        <f>IF(N674="nulová",J674,0)</f>
        <v>0</v>
      </c>
      <c r="BJ674" s="23" t="s">
        <v>83</v>
      </c>
      <c r="BK674" s="202">
        <f>ROUND(I674*H674,2)</f>
        <v>0</v>
      </c>
      <c r="BL674" s="23" t="s">
        <v>233</v>
      </c>
      <c r="BM674" s="23" t="s">
        <v>921</v>
      </c>
    </row>
    <row r="675" spans="2:65" s="1" customFormat="1" ht="38.25" customHeight="1">
      <c r="B675" s="40"/>
      <c r="C675" s="191" t="s">
        <v>922</v>
      </c>
      <c r="D675" s="191" t="s">
        <v>146</v>
      </c>
      <c r="E675" s="192" t="s">
        <v>923</v>
      </c>
      <c r="F675" s="193" t="s">
        <v>924</v>
      </c>
      <c r="G675" s="194" t="s">
        <v>163</v>
      </c>
      <c r="H675" s="195">
        <v>8.4</v>
      </c>
      <c r="I675" s="196"/>
      <c r="J675" s="197">
        <f>ROUND(I675*H675,2)</f>
        <v>0</v>
      </c>
      <c r="K675" s="193" t="s">
        <v>150</v>
      </c>
      <c r="L675" s="60"/>
      <c r="M675" s="198" t="s">
        <v>21</v>
      </c>
      <c r="N675" s="199" t="s">
        <v>46</v>
      </c>
      <c r="O675" s="41"/>
      <c r="P675" s="200">
        <f>O675*H675</f>
        <v>0</v>
      </c>
      <c r="Q675" s="200">
        <v>2.1199999999999999E-3</v>
      </c>
      <c r="R675" s="200">
        <f>Q675*H675</f>
        <v>1.7808000000000001E-2</v>
      </c>
      <c r="S675" s="200">
        <v>0</v>
      </c>
      <c r="T675" s="201">
        <f>S675*H675</f>
        <v>0</v>
      </c>
      <c r="AR675" s="23" t="s">
        <v>233</v>
      </c>
      <c r="AT675" s="23" t="s">
        <v>146</v>
      </c>
      <c r="AU675" s="23" t="s">
        <v>85</v>
      </c>
      <c r="AY675" s="23" t="s">
        <v>144</v>
      </c>
      <c r="BE675" s="202">
        <f>IF(N675="základní",J675,0)</f>
        <v>0</v>
      </c>
      <c r="BF675" s="202">
        <f>IF(N675="snížená",J675,0)</f>
        <v>0</v>
      </c>
      <c r="BG675" s="202">
        <f>IF(N675="zákl. přenesená",J675,0)</f>
        <v>0</v>
      </c>
      <c r="BH675" s="202">
        <f>IF(N675="sníž. přenesená",J675,0)</f>
        <v>0</v>
      </c>
      <c r="BI675" s="202">
        <f>IF(N675="nulová",J675,0)</f>
        <v>0</v>
      </c>
      <c r="BJ675" s="23" t="s">
        <v>83</v>
      </c>
      <c r="BK675" s="202">
        <f>ROUND(I675*H675,2)</f>
        <v>0</v>
      </c>
      <c r="BL675" s="23" t="s">
        <v>233</v>
      </c>
      <c r="BM675" s="23" t="s">
        <v>925</v>
      </c>
    </row>
    <row r="676" spans="2:65" s="1" customFormat="1" ht="25.5" customHeight="1">
      <c r="B676" s="40"/>
      <c r="C676" s="191" t="s">
        <v>926</v>
      </c>
      <c r="D676" s="191" t="s">
        <v>146</v>
      </c>
      <c r="E676" s="192" t="s">
        <v>927</v>
      </c>
      <c r="F676" s="193" t="s">
        <v>928</v>
      </c>
      <c r="G676" s="194" t="s">
        <v>196</v>
      </c>
      <c r="H676" s="195">
        <v>1.415</v>
      </c>
      <c r="I676" s="196"/>
      <c r="J676" s="197">
        <f>ROUND(I676*H676,2)</f>
        <v>0</v>
      </c>
      <c r="K676" s="193" t="s">
        <v>150</v>
      </c>
      <c r="L676" s="60"/>
      <c r="M676" s="198" t="s">
        <v>21</v>
      </c>
      <c r="N676" s="199" t="s">
        <v>46</v>
      </c>
      <c r="O676" s="41"/>
      <c r="P676" s="200">
        <f>O676*H676</f>
        <v>0</v>
      </c>
      <c r="Q676" s="200">
        <v>0</v>
      </c>
      <c r="R676" s="200">
        <f>Q676*H676</f>
        <v>0</v>
      </c>
      <c r="S676" s="200">
        <v>0</v>
      </c>
      <c r="T676" s="201">
        <f>S676*H676</f>
        <v>0</v>
      </c>
      <c r="AR676" s="23" t="s">
        <v>233</v>
      </c>
      <c r="AT676" s="23" t="s">
        <v>146</v>
      </c>
      <c r="AU676" s="23" t="s">
        <v>85</v>
      </c>
      <c r="AY676" s="23" t="s">
        <v>144</v>
      </c>
      <c r="BE676" s="202">
        <f>IF(N676="základní",J676,0)</f>
        <v>0</v>
      </c>
      <c r="BF676" s="202">
        <f>IF(N676="snížená",J676,0)</f>
        <v>0</v>
      </c>
      <c r="BG676" s="202">
        <f>IF(N676="zákl. přenesená",J676,0)</f>
        <v>0</v>
      </c>
      <c r="BH676" s="202">
        <f>IF(N676="sníž. přenesená",J676,0)</f>
        <v>0</v>
      </c>
      <c r="BI676" s="202">
        <f>IF(N676="nulová",J676,0)</f>
        <v>0</v>
      </c>
      <c r="BJ676" s="23" t="s">
        <v>83</v>
      </c>
      <c r="BK676" s="202">
        <f>ROUND(I676*H676,2)</f>
        <v>0</v>
      </c>
      <c r="BL676" s="23" t="s">
        <v>233</v>
      </c>
      <c r="BM676" s="23" t="s">
        <v>929</v>
      </c>
    </row>
    <row r="677" spans="2:65" s="1" customFormat="1" ht="25.5" customHeight="1">
      <c r="B677" s="40"/>
      <c r="C677" s="191" t="s">
        <v>930</v>
      </c>
      <c r="D677" s="191" t="s">
        <v>146</v>
      </c>
      <c r="E677" s="192" t="s">
        <v>931</v>
      </c>
      <c r="F677" s="193" t="s">
        <v>932</v>
      </c>
      <c r="G677" s="194" t="s">
        <v>196</v>
      </c>
      <c r="H677" s="195">
        <v>1.415</v>
      </c>
      <c r="I677" s="196"/>
      <c r="J677" s="197">
        <f>ROUND(I677*H677,2)</f>
        <v>0</v>
      </c>
      <c r="K677" s="193" t="s">
        <v>150</v>
      </c>
      <c r="L677" s="60"/>
      <c r="M677" s="198" t="s">
        <v>21</v>
      </c>
      <c r="N677" s="199" t="s">
        <v>46</v>
      </c>
      <c r="O677" s="41"/>
      <c r="P677" s="200">
        <f>O677*H677</f>
        <v>0</v>
      </c>
      <c r="Q677" s="200">
        <v>0</v>
      </c>
      <c r="R677" s="200">
        <f>Q677*H677</f>
        <v>0</v>
      </c>
      <c r="S677" s="200">
        <v>0</v>
      </c>
      <c r="T677" s="201">
        <f>S677*H677</f>
        <v>0</v>
      </c>
      <c r="AR677" s="23" t="s">
        <v>233</v>
      </c>
      <c r="AT677" s="23" t="s">
        <v>146</v>
      </c>
      <c r="AU677" s="23" t="s">
        <v>85</v>
      </c>
      <c r="AY677" s="23" t="s">
        <v>144</v>
      </c>
      <c r="BE677" s="202">
        <f>IF(N677="základní",J677,0)</f>
        <v>0</v>
      </c>
      <c r="BF677" s="202">
        <f>IF(N677="snížená",J677,0)</f>
        <v>0</v>
      </c>
      <c r="BG677" s="202">
        <f>IF(N677="zákl. přenesená",J677,0)</f>
        <v>0</v>
      </c>
      <c r="BH677" s="202">
        <f>IF(N677="sníž. přenesená",J677,0)</f>
        <v>0</v>
      </c>
      <c r="BI677" s="202">
        <f>IF(N677="nulová",J677,0)</f>
        <v>0</v>
      </c>
      <c r="BJ677" s="23" t="s">
        <v>83</v>
      </c>
      <c r="BK677" s="202">
        <f>ROUND(I677*H677,2)</f>
        <v>0</v>
      </c>
      <c r="BL677" s="23" t="s">
        <v>233</v>
      </c>
      <c r="BM677" s="23" t="s">
        <v>933</v>
      </c>
    </row>
    <row r="678" spans="2:65" s="10" customFormat="1" ht="29.85" customHeight="1">
      <c r="B678" s="175"/>
      <c r="C678" s="176"/>
      <c r="D678" s="177" t="s">
        <v>74</v>
      </c>
      <c r="E678" s="189" t="s">
        <v>934</v>
      </c>
      <c r="F678" s="189" t="s">
        <v>935</v>
      </c>
      <c r="G678" s="176"/>
      <c r="H678" s="176"/>
      <c r="I678" s="179"/>
      <c r="J678" s="190">
        <f>BK678</f>
        <v>0</v>
      </c>
      <c r="K678" s="176"/>
      <c r="L678" s="181"/>
      <c r="M678" s="182"/>
      <c r="N678" s="183"/>
      <c r="O678" s="183"/>
      <c r="P678" s="184">
        <f>SUM(P679:P680)</f>
        <v>0</v>
      </c>
      <c r="Q678" s="183"/>
      <c r="R678" s="184">
        <f>SUM(R679:R680)</f>
        <v>0</v>
      </c>
      <c r="S678" s="183"/>
      <c r="T678" s="185">
        <f>SUM(T679:T680)</f>
        <v>0.21199999999999999</v>
      </c>
      <c r="AR678" s="186" t="s">
        <v>85</v>
      </c>
      <c r="AT678" s="187" t="s">
        <v>74</v>
      </c>
      <c r="AU678" s="187" t="s">
        <v>83</v>
      </c>
      <c r="AY678" s="186" t="s">
        <v>144</v>
      </c>
      <c r="BK678" s="188">
        <f>SUM(BK679:BK680)</f>
        <v>0</v>
      </c>
    </row>
    <row r="679" spans="2:65" s="1" customFormat="1" ht="16.5" customHeight="1">
      <c r="B679" s="40"/>
      <c r="C679" s="191" t="s">
        <v>936</v>
      </c>
      <c r="D679" s="191" t="s">
        <v>146</v>
      </c>
      <c r="E679" s="192" t="s">
        <v>937</v>
      </c>
      <c r="F679" s="193" t="s">
        <v>938</v>
      </c>
      <c r="G679" s="194" t="s">
        <v>867</v>
      </c>
      <c r="H679" s="195">
        <v>5</v>
      </c>
      <c r="I679" s="196"/>
      <c r="J679" s="197">
        <f>ROUND(I679*H679,2)</f>
        <v>0</v>
      </c>
      <c r="K679" s="193" t="s">
        <v>150</v>
      </c>
      <c r="L679" s="60"/>
      <c r="M679" s="198" t="s">
        <v>21</v>
      </c>
      <c r="N679" s="199" t="s">
        <v>46</v>
      </c>
      <c r="O679" s="41"/>
      <c r="P679" s="200">
        <f>O679*H679</f>
        <v>0</v>
      </c>
      <c r="Q679" s="200">
        <v>0</v>
      </c>
      <c r="R679" s="200">
        <f>Q679*H679</f>
        <v>0</v>
      </c>
      <c r="S679" s="200">
        <v>4.0000000000000002E-4</v>
      </c>
      <c r="T679" s="201">
        <f>S679*H679</f>
        <v>2E-3</v>
      </c>
      <c r="AR679" s="23" t="s">
        <v>233</v>
      </c>
      <c r="AT679" s="23" t="s">
        <v>146</v>
      </c>
      <c r="AU679" s="23" t="s">
        <v>85</v>
      </c>
      <c r="AY679" s="23" t="s">
        <v>144</v>
      </c>
      <c r="BE679" s="202">
        <f>IF(N679="základní",J679,0)</f>
        <v>0</v>
      </c>
      <c r="BF679" s="202">
        <f>IF(N679="snížená",J679,0)</f>
        <v>0</v>
      </c>
      <c r="BG679" s="202">
        <f>IF(N679="zákl. přenesená",J679,0)</f>
        <v>0</v>
      </c>
      <c r="BH679" s="202">
        <f>IF(N679="sníž. přenesená",J679,0)</f>
        <v>0</v>
      </c>
      <c r="BI679" s="202">
        <f>IF(N679="nulová",J679,0)</f>
        <v>0</v>
      </c>
      <c r="BJ679" s="23" t="s">
        <v>83</v>
      </c>
      <c r="BK679" s="202">
        <f>ROUND(I679*H679,2)</f>
        <v>0</v>
      </c>
      <c r="BL679" s="23" t="s">
        <v>233</v>
      </c>
      <c r="BM679" s="23" t="s">
        <v>939</v>
      </c>
    </row>
    <row r="680" spans="2:65" s="1" customFormat="1" ht="16.5" customHeight="1">
      <c r="B680" s="40"/>
      <c r="C680" s="191" t="s">
        <v>940</v>
      </c>
      <c r="D680" s="191" t="s">
        <v>146</v>
      </c>
      <c r="E680" s="192" t="s">
        <v>941</v>
      </c>
      <c r="F680" s="193" t="s">
        <v>942</v>
      </c>
      <c r="G680" s="194" t="s">
        <v>163</v>
      </c>
      <c r="H680" s="195">
        <v>7</v>
      </c>
      <c r="I680" s="196"/>
      <c r="J680" s="197">
        <f>ROUND(I680*H680,2)</f>
        <v>0</v>
      </c>
      <c r="K680" s="193" t="s">
        <v>150</v>
      </c>
      <c r="L680" s="60"/>
      <c r="M680" s="198" t="s">
        <v>21</v>
      </c>
      <c r="N680" s="199" t="s">
        <v>46</v>
      </c>
      <c r="O680" s="41"/>
      <c r="P680" s="200">
        <f>O680*H680</f>
        <v>0</v>
      </c>
      <c r="Q680" s="200">
        <v>0</v>
      </c>
      <c r="R680" s="200">
        <f>Q680*H680</f>
        <v>0</v>
      </c>
      <c r="S680" s="200">
        <v>0.03</v>
      </c>
      <c r="T680" s="201">
        <f>S680*H680</f>
        <v>0.21</v>
      </c>
      <c r="AR680" s="23" t="s">
        <v>233</v>
      </c>
      <c r="AT680" s="23" t="s">
        <v>146</v>
      </c>
      <c r="AU680" s="23" t="s">
        <v>85</v>
      </c>
      <c r="AY680" s="23" t="s">
        <v>144</v>
      </c>
      <c r="BE680" s="202">
        <f>IF(N680="základní",J680,0)</f>
        <v>0</v>
      </c>
      <c r="BF680" s="202">
        <f>IF(N680="snížená",J680,0)</f>
        <v>0</v>
      </c>
      <c r="BG680" s="202">
        <f>IF(N680="zákl. přenesená",J680,0)</f>
        <v>0</v>
      </c>
      <c r="BH680" s="202">
        <f>IF(N680="sníž. přenesená",J680,0)</f>
        <v>0</v>
      </c>
      <c r="BI680" s="202">
        <f>IF(N680="nulová",J680,0)</f>
        <v>0</v>
      </c>
      <c r="BJ680" s="23" t="s">
        <v>83</v>
      </c>
      <c r="BK680" s="202">
        <f>ROUND(I680*H680,2)</f>
        <v>0</v>
      </c>
      <c r="BL680" s="23" t="s">
        <v>233</v>
      </c>
      <c r="BM680" s="23" t="s">
        <v>943</v>
      </c>
    </row>
    <row r="681" spans="2:65" s="10" customFormat="1" ht="29.85" customHeight="1">
      <c r="B681" s="175"/>
      <c r="C681" s="176"/>
      <c r="D681" s="177" t="s">
        <v>74</v>
      </c>
      <c r="E681" s="189" t="s">
        <v>944</v>
      </c>
      <c r="F681" s="189" t="s">
        <v>945</v>
      </c>
      <c r="G681" s="176"/>
      <c r="H681" s="176"/>
      <c r="I681" s="179"/>
      <c r="J681" s="190">
        <f>BK681</f>
        <v>0</v>
      </c>
      <c r="K681" s="176"/>
      <c r="L681" s="181"/>
      <c r="M681" s="182"/>
      <c r="N681" s="183"/>
      <c r="O681" s="183"/>
      <c r="P681" s="184">
        <f>SUM(P682:P710)</f>
        <v>0</v>
      </c>
      <c r="Q681" s="183"/>
      <c r="R681" s="184">
        <f>SUM(R682:R710)</f>
        <v>0.86718580000000012</v>
      </c>
      <c r="S681" s="183"/>
      <c r="T681" s="185">
        <f>SUM(T682:T710)</f>
        <v>0</v>
      </c>
      <c r="AR681" s="186" t="s">
        <v>85</v>
      </c>
      <c r="AT681" s="187" t="s">
        <v>74</v>
      </c>
      <c r="AU681" s="187" t="s">
        <v>83</v>
      </c>
      <c r="AY681" s="186" t="s">
        <v>144</v>
      </c>
      <c r="BK681" s="188">
        <f>SUM(BK682:BK710)</f>
        <v>0</v>
      </c>
    </row>
    <row r="682" spans="2:65" s="1" customFormat="1" ht="25.5" customHeight="1">
      <c r="B682" s="40"/>
      <c r="C682" s="191" t="s">
        <v>946</v>
      </c>
      <c r="D682" s="191" t="s">
        <v>146</v>
      </c>
      <c r="E682" s="192" t="s">
        <v>947</v>
      </c>
      <c r="F682" s="193" t="s">
        <v>948</v>
      </c>
      <c r="G682" s="194" t="s">
        <v>149</v>
      </c>
      <c r="H682" s="195">
        <v>1667.665</v>
      </c>
      <c r="I682" s="196"/>
      <c r="J682" s="197">
        <f>ROUND(I682*H682,2)</f>
        <v>0</v>
      </c>
      <c r="K682" s="193" t="s">
        <v>150</v>
      </c>
      <c r="L682" s="60"/>
      <c r="M682" s="198" t="s">
        <v>21</v>
      </c>
      <c r="N682" s="199" t="s">
        <v>46</v>
      </c>
      <c r="O682" s="41"/>
      <c r="P682" s="200">
        <f>O682*H682</f>
        <v>0</v>
      </c>
      <c r="Q682" s="200">
        <v>2.0000000000000001E-4</v>
      </c>
      <c r="R682" s="200">
        <f>Q682*H682</f>
        <v>0.33353300000000002</v>
      </c>
      <c r="S682" s="200">
        <v>0</v>
      </c>
      <c r="T682" s="201">
        <f>S682*H682</f>
        <v>0</v>
      </c>
      <c r="AR682" s="23" t="s">
        <v>233</v>
      </c>
      <c r="AT682" s="23" t="s">
        <v>146</v>
      </c>
      <c r="AU682" s="23" t="s">
        <v>85</v>
      </c>
      <c r="AY682" s="23" t="s">
        <v>144</v>
      </c>
      <c r="BE682" s="202">
        <f>IF(N682="základní",J682,0)</f>
        <v>0</v>
      </c>
      <c r="BF682" s="202">
        <f>IF(N682="snížená",J682,0)</f>
        <v>0</v>
      </c>
      <c r="BG682" s="202">
        <f>IF(N682="zákl. přenesená",J682,0)</f>
        <v>0</v>
      </c>
      <c r="BH682" s="202">
        <f>IF(N682="sníž. přenesená",J682,0)</f>
        <v>0</v>
      </c>
      <c r="BI682" s="202">
        <f>IF(N682="nulová",J682,0)</f>
        <v>0</v>
      </c>
      <c r="BJ682" s="23" t="s">
        <v>83</v>
      </c>
      <c r="BK682" s="202">
        <f>ROUND(I682*H682,2)</f>
        <v>0</v>
      </c>
      <c r="BL682" s="23" t="s">
        <v>233</v>
      </c>
      <c r="BM682" s="23" t="s">
        <v>949</v>
      </c>
    </row>
    <row r="683" spans="2:65" s="11" customFormat="1">
      <c r="B683" s="203"/>
      <c r="C683" s="204"/>
      <c r="D683" s="205" t="s">
        <v>153</v>
      </c>
      <c r="E683" s="206" t="s">
        <v>21</v>
      </c>
      <c r="F683" s="207" t="s">
        <v>950</v>
      </c>
      <c r="G683" s="204"/>
      <c r="H683" s="206" t="s">
        <v>21</v>
      </c>
      <c r="I683" s="208"/>
      <c r="J683" s="204"/>
      <c r="K683" s="204"/>
      <c r="L683" s="209"/>
      <c r="M683" s="210"/>
      <c r="N683" s="211"/>
      <c r="O683" s="211"/>
      <c r="P683" s="211"/>
      <c r="Q683" s="211"/>
      <c r="R683" s="211"/>
      <c r="S683" s="211"/>
      <c r="T683" s="212"/>
      <c r="AT683" s="213" t="s">
        <v>153</v>
      </c>
      <c r="AU683" s="213" t="s">
        <v>85</v>
      </c>
      <c r="AV683" s="11" t="s">
        <v>83</v>
      </c>
      <c r="AW683" s="11" t="s">
        <v>38</v>
      </c>
      <c r="AX683" s="11" t="s">
        <v>75</v>
      </c>
      <c r="AY683" s="213" t="s">
        <v>144</v>
      </c>
    </row>
    <row r="684" spans="2:65" s="12" customFormat="1">
      <c r="B684" s="214"/>
      <c r="C684" s="215"/>
      <c r="D684" s="205" t="s">
        <v>153</v>
      </c>
      <c r="E684" s="216" t="s">
        <v>21</v>
      </c>
      <c r="F684" s="217" t="s">
        <v>951</v>
      </c>
      <c r="G684" s="215"/>
      <c r="H684" s="218">
        <v>63</v>
      </c>
      <c r="I684" s="219"/>
      <c r="J684" s="215"/>
      <c r="K684" s="215"/>
      <c r="L684" s="220"/>
      <c r="M684" s="221"/>
      <c r="N684" s="222"/>
      <c r="O684" s="222"/>
      <c r="P684" s="222"/>
      <c r="Q684" s="222"/>
      <c r="R684" s="222"/>
      <c r="S684" s="222"/>
      <c r="T684" s="223"/>
      <c r="AT684" s="224" t="s">
        <v>153</v>
      </c>
      <c r="AU684" s="224" t="s">
        <v>85</v>
      </c>
      <c r="AV684" s="12" t="s">
        <v>85</v>
      </c>
      <c r="AW684" s="12" t="s">
        <v>38</v>
      </c>
      <c r="AX684" s="12" t="s">
        <v>75</v>
      </c>
      <c r="AY684" s="224" t="s">
        <v>144</v>
      </c>
    </row>
    <row r="685" spans="2:65" s="12" customFormat="1">
      <c r="B685" s="214"/>
      <c r="C685" s="215"/>
      <c r="D685" s="205" t="s">
        <v>153</v>
      </c>
      <c r="E685" s="216" t="s">
        <v>21</v>
      </c>
      <c r="F685" s="217" t="s">
        <v>952</v>
      </c>
      <c r="G685" s="215"/>
      <c r="H685" s="218">
        <v>64.95</v>
      </c>
      <c r="I685" s="219"/>
      <c r="J685" s="215"/>
      <c r="K685" s="215"/>
      <c r="L685" s="220"/>
      <c r="M685" s="221"/>
      <c r="N685" s="222"/>
      <c r="O685" s="222"/>
      <c r="P685" s="222"/>
      <c r="Q685" s="222"/>
      <c r="R685" s="222"/>
      <c r="S685" s="222"/>
      <c r="T685" s="223"/>
      <c r="AT685" s="224" t="s">
        <v>153</v>
      </c>
      <c r="AU685" s="224" t="s">
        <v>85</v>
      </c>
      <c r="AV685" s="12" t="s">
        <v>85</v>
      </c>
      <c r="AW685" s="12" t="s">
        <v>38</v>
      </c>
      <c r="AX685" s="12" t="s">
        <v>75</v>
      </c>
      <c r="AY685" s="224" t="s">
        <v>144</v>
      </c>
    </row>
    <row r="686" spans="2:65" s="12" customFormat="1">
      <c r="B686" s="214"/>
      <c r="C686" s="215"/>
      <c r="D686" s="205" t="s">
        <v>153</v>
      </c>
      <c r="E686" s="216" t="s">
        <v>21</v>
      </c>
      <c r="F686" s="217" t="s">
        <v>953</v>
      </c>
      <c r="G686" s="215"/>
      <c r="H686" s="218">
        <v>57.6</v>
      </c>
      <c r="I686" s="219"/>
      <c r="J686" s="215"/>
      <c r="K686" s="215"/>
      <c r="L686" s="220"/>
      <c r="M686" s="221"/>
      <c r="N686" s="222"/>
      <c r="O686" s="222"/>
      <c r="P686" s="222"/>
      <c r="Q686" s="222"/>
      <c r="R686" s="222"/>
      <c r="S686" s="222"/>
      <c r="T686" s="223"/>
      <c r="AT686" s="224" t="s">
        <v>153</v>
      </c>
      <c r="AU686" s="224" t="s">
        <v>85</v>
      </c>
      <c r="AV686" s="12" t="s">
        <v>85</v>
      </c>
      <c r="AW686" s="12" t="s">
        <v>38</v>
      </c>
      <c r="AX686" s="12" t="s">
        <v>75</v>
      </c>
      <c r="AY686" s="224" t="s">
        <v>144</v>
      </c>
    </row>
    <row r="687" spans="2:65" s="12" customFormat="1">
      <c r="B687" s="214"/>
      <c r="C687" s="215"/>
      <c r="D687" s="205" t="s">
        <v>153</v>
      </c>
      <c r="E687" s="216" t="s">
        <v>21</v>
      </c>
      <c r="F687" s="217" t="s">
        <v>954</v>
      </c>
      <c r="G687" s="215"/>
      <c r="H687" s="218">
        <v>64.8</v>
      </c>
      <c r="I687" s="219"/>
      <c r="J687" s="215"/>
      <c r="K687" s="215"/>
      <c r="L687" s="220"/>
      <c r="M687" s="221"/>
      <c r="N687" s="222"/>
      <c r="O687" s="222"/>
      <c r="P687" s="222"/>
      <c r="Q687" s="222"/>
      <c r="R687" s="222"/>
      <c r="S687" s="222"/>
      <c r="T687" s="223"/>
      <c r="AT687" s="224" t="s">
        <v>153</v>
      </c>
      <c r="AU687" s="224" t="s">
        <v>85</v>
      </c>
      <c r="AV687" s="12" t="s">
        <v>85</v>
      </c>
      <c r="AW687" s="12" t="s">
        <v>38</v>
      </c>
      <c r="AX687" s="12" t="s">
        <v>75</v>
      </c>
      <c r="AY687" s="224" t="s">
        <v>144</v>
      </c>
    </row>
    <row r="688" spans="2:65" s="12" customFormat="1">
      <c r="B688" s="214"/>
      <c r="C688" s="215"/>
      <c r="D688" s="205" t="s">
        <v>153</v>
      </c>
      <c r="E688" s="216" t="s">
        <v>21</v>
      </c>
      <c r="F688" s="217" t="s">
        <v>955</v>
      </c>
      <c r="G688" s="215"/>
      <c r="H688" s="218">
        <v>72</v>
      </c>
      <c r="I688" s="219"/>
      <c r="J688" s="215"/>
      <c r="K688" s="215"/>
      <c r="L688" s="220"/>
      <c r="M688" s="221"/>
      <c r="N688" s="222"/>
      <c r="O688" s="222"/>
      <c r="P688" s="222"/>
      <c r="Q688" s="222"/>
      <c r="R688" s="222"/>
      <c r="S688" s="222"/>
      <c r="T688" s="223"/>
      <c r="AT688" s="224" t="s">
        <v>153</v>
      </c>
      <c r="AU688" s="224" t="s">
        <v>85</v>
      </c>
      <c r="AV688" s="12" t="s">
        <v>85</v>
      </c>
      <c r="AW688" s="12" t="s">
        <v>38</v>
      </c>
      <c r="AX688" s="12" t="s">
        <v>75</v>
      </c>
      <c r="AY688" s="224" t="s">
        <v>144</v>
      </c>
    </row>
    <row r="689" spans="2:51" s="12" customFormat="1">
      <c r="B689" s="214"/>
      <c r="C689" s="215"/>
      <c r="D689" s="205" t="s">
        <v>153</v>
      </c>
      <c r="E689" s="216" t="s">
        <v>21</v>
      </c>
      <c r="F689" s="217" t="s">
        <v>956</v>
      </c>
      <c r="G689" s="215"/>
      <c r="H689" s="218">
        <v>15.6</v>
      </c>
      <c r="I689" s="219"/>
      <c r="J689" s="215"/>
      <c r="K689" s="215"/>
      <c r="L689" s="220"/>
      <c r="M689" s="221"/>
      <c r="N689" s="222"/>
      <c r="O689" s="222"/>
      <c r="P689" s="222"/>
      <c r="Q689" s="222"/>
      <c r="R689" s="222"/>
      <c r="S689" s="222"/>
      <c r="T689" s="223"/>
      <c r="AT689" s="224" t="s">
        <v>153</v>
      </c>
      <c r="AU689" s="224" t="s">
        <v>85</v>
      </c>
      <c r="AV689" s="12" t="s">
        <v>85</v>
      </c>
      <c r="AW689" s="12" t="s">
        <v>38</v>
      </c>
      <c r="AX689" s="12" t="s">
        <v>75</v>
      </c>
      <c r="AY689" s="224" t="s">
        <v>144</v>
      </c>
    </row>
    <row r="690" spans="2:51" s="12" customFormat="1">
      <c r="B690" s="214"/>
      <c r="C690" s="215"/>
      <c r="D690" s="205" t="s">
        <v>153</v>
      </c>
      <c r="E690" s="216" t="s">
        <v>21</v>
      </c>
      <c r="F690" s="217" t="s">
        <v>957</v>
      </c>
      <c r="G690" s="215"/>
      <c r="H690" s="218">
        <v>16.2</v>
      </c>
      <c r="I690" s="219"/>
      <c r="J690" s="215"/>
      <c r="K690" s="215"/>
      <c r="L690" s="220"/>
      <c r="M690" s="221"/>
      <c r="N690" s="222"/>
      <c r="O690" s="222"/>
      <c r="P690" s="222"/>
      <c r="Q690" s="222"/>
      <c r="R690" s="222"/>
      <c r="S690" s="222"/>
      <c r="T690" s="223"/>
      <c r="AT690" s="224" t="s">
        <v>153</v>
      </c>
      <c r="AU690" s="224" t="s">
        <v>85</v>
      </c>
      <c r="AV690" s="12" t="s">
        <v>85</v>
      </c>
      <c r="AW690" s="12" t="s">
        <v>38</v>
      </c>
      <c r="AX690" s="12" t="s">
        <v>75</v>
      </c>
      <c r="AY690" s="224" t="s">
        <v>144</v>
      </c>
    </row>
    <row r="691" spans="2:51" s="12" customFormat="1">
      <c r="B691" s="214"/>
      <c r="C691" s="215"/>
      <c r="D691" s="205" t="s">
        <v>153</v>
      </c>
      <c r="E691" s="216" t="s">
        <v>21</v>
      </c>
      <c r="F691" s="217" t="s">
        <v>958</v>
      </c>
      <c r="G691" s="215"/>
      <c r="H691" s="218">
        <v>93</v>
      </c>
      <c r="I691" s="219"/>
      <c r="J691" s="215"/>
      <c r="K691" s="215"/>
      <c r="L691" s="220"/>
      <c r="M691" s="221"/>
      <c r="N691" s="222"/>
      <c r="O691" s="222"/>
      <c r="P691" s="222"/>
      <c r="Q691" s="222"/>
      <c r="R691" s="222"/>
      <c r="S691" s="222"/>
      <c r="T691" s="223"/>
      <c r="AT691" s="224" t="s">
        <v>153</v>
      </c>
      <c r="AU691" s="224" t="s">
        <v>85</v>
      </c>
      <c r="AV691" s="12" t="s">
        <v>85</v>
      </c>
      <c r="AW691" s="12" t="s">
        <v>38</v>
      </c>
      <c r="AX691" s="12" t="s">
        <v>75</v>
      </c>
      <c r="AY691" s="224" t="s">
        <v>144</v>
      </c>
    </row>
    <row r="692" spans="2:51" s="12" customFormat="1">
      <c r="B692" s="214"/>
      <c r="C692" s="215"/>
      <c r="D692" s="205" t="s">
        <v>153</v>
      </c>
      <c r="E692" s="216" t="s">
        <v>21</v>
      </c>
      <c r="F692" s="217" t="s">
        <v>959</v>
      </c>
      <c r="G692" s="215"/>
      <c r="H692" s="218">
        <v>93.3</v>
      </c>
      <c r="I692" s="219"/>
      <c r="J692" s="215"/>
      <c r="K692" s="215"/>
      <c r="L692" s="220"/>
      <c r="M692" s="221"/>
      <c r="N692" s="222"/>
      <c r="O692" s="222"/>
      <c r="P692" s="222"/>
      <c r="Q692" s="222"/>
      <c r="R692" s="222"/>
      <c r="S692" s="222"/>
      <c r="T692" s="223"/>
      <c r="AT692" s="224" t="s">
        <v>153</v>
      </c>
      <c r="AU692" s="224" t="s">
        <v>85</v>
      </c>
      <c r="AV692" s="12" t="s">
        <v>85</v>
      </c>
      <c r="AW692" s="12" t="s">
        <v>38</v>
      </c>
      <c r="AX692" s="12" t="s">
        <v>75</v>
      </c>
      <c r="AY692" s="224" t="s">
        <v>144</v>
      </c>
    </row>
    <row r="693" spans="2:51" s="12" customFormat="1">
      <c r="B693" s="214"/>
      <c r="C693" s="215"/>
      <c r="D693" s="205" t="s">
        <v>153</v>
      </c>
      <c r="E693" s="216" t="s">
        <v>21</v>
      </c>
      <c r="F693" s="217" t="s">
        <v>960</v>
      </c>
      <c r="G693" s="215"/>
      <c r="H693" s="218">
        <v>41.1</v>
      </c>
      <c r="I693" s="219"/>
      <c r="J693" s="215"/>
      <c r="K693" s="215"/>
      <c r="L693" s="220"/>
      <c r="M693" s="221"/>
      <c r="N693" s="222"/>
      <c r="O693" s="222"/>
      <c r="P693" s="222"/>
      <c r="Q693" s="222"/>
      <c r="R693" s="222"/>
      <c r="S693" s="222"/>
      <c r="T693" s="223"/>
      <c r="AT693" s="224" t="s">
        <v>153</v>
      </c>
      <c r="AU693" s="224" t="s">
        <v>85</v>
      </c>
      <c r="AV693" s="12" t="s">
        <v>85</v>
      </c>
      <c r="AW693" s="12" t="s">
        <v>38</v>
      </c>
      <c r="AX693" s="12" t="s">
        <v>75</v>
      </c>
      <c r="AY693" s="224" t="s">
        <v>144</v>
      </c>
    </row>
    <row r="694" spans="2:51" s="12" customFormat="1">
      <c r="B694" s="214"/>
      <c r="C694" s="215"/>
      <c r="D694" s="205" t="s">
        <v>153</v>
      </c>
      <c r="E694" s="216" t="s">
        <v>21</v>
      </c>
      <c r="F694" s="217" t="s">
        <v>961</v>
      </c>
      <c r="G694" s="215"/>
      <c r="H694" s="218">
        <v>40.799999999999997</v>
      </c>
      <c r="I694" s="219"/>
      <c r="J694" s="215"/>
      <c r="K694" s="215"/>
      <c r="L694" s="220"/>
      <c r="M694" s="221"/>
      <c r="N694" s="222"/>
      <c r="O694" s="222"/>
      <c r="P694" s="222"/>
      <c r="Q694" s="222"/>
      <c r="R694" s="222"/>
      <c r="S694" s="222"/>
      <c r="T694" s="223"/>
      <c r="AT694" s="224" t="s">
        <v>153</v>
      </c>
      <c r="AU694" s="224" t="s">
        <v>85</v>
      </c>
      <c r="AV694" s="12" t="s">
        <v>85</v>
      </c>
      <c r="AW694" s="12" t="s">
        <v>38</v>
      </c>
      <c r="AX694" s="12" t="s">
        <v>75</v>
      </c>
      <c r="AY694" s="224" t="s">
        <v>144</v>
      </c>
    </row>
    <row r="695" spans="2:51" s="12" customFormat="1">
      <c r="B695" s="214"/>
      <c r="C695" s="215"/>
      <c r="D695" s="205" t="s">
        <v>153</v>
      </c>
      <c r="E695" s="216" t="s">
        <v>21</v>
      </c>
      <c r="F695" s="217" t="s">
        <v>962</v>
      </c>
      <c r="G695" s="215"/>
      <c r="H695" s="218">
        <v>26.4</v>
      </c>
      <c r="I695" s="219"/>
      <c r="J695" s="215"/>
      <c r="K695" s="215"/>
      <c r="L695" s="220"/>
      <c r="M695" s="221"/>
      <c r="N695" s="222"/>
      <c r="O695" s="222"/>
      <c r="P695" s="222"/>
      <c r="Q695" s="222"/>
      <c r="R695" s="222"/>
      <c r="S695" s="222"/>
      <c r="T695" s="223"/>
      <c r="AT695" s="224" t="s">
        <v>153</v>
      </c>
      <c r="AU695" s="224" t="s">
        <v>85</v>
      </c>
      <c r="AV695" s="12" t="s">
        <v>85</v>
      </c>
      <c r="AW695" s="12" t="s">
        <v>38</v>
      </c>
      <c r="AX695" s="12" t="s">
        <v>75</v>
      </c>
      <c r="AY695" s="224" t="s">
        <v>144</v>
      </c>
    </row>
    <row r="696" spans="2:51" s="12" customFormat="1">
      <c r="B696" s="214"/>
      <c r="C696" s="215"/>
      <c r="D696" s="205" t="s">
        <v>153</v>
      </c>
      <c r="E696" s="216" t="s">
        <v>21</v>
      </c>
      <c r="F696" s="217" t="s">
        <v>963</v>
      </c>
      <c r="G696" s="215"/>
      <c r="H696" s="218">
        <v>32.1</v>
      </c>
      <c r="I696" s="219"/>
      <c r="J696" s="215"/>
      <c r="K696" s="215"/>
      <c r="L696" s="220"/>
      <c r="M696" s="221"/>
      <c r="N696" s="222"/>
      <c r="O696" s="222"/>
      <c r="P696" s="222"/>
      <c r="Q696" s="222"/>
      <c r="R696" s="222"/>
      <c r="S696" s="222"/>
      <c r="T696" s="223"/>
      <c r="AT696" s="224" t="s">
        <v>153</v>
      </c>
      <c r="AU696" s="224" t="s">
        <v>85</v>
      </c>
      <c r="AV696" s="12" t="s">
        <v>85</v>
      </c>
      <c r="AW696" s="12" t="s">
        <v>38</v>
      </c>
      <c r="AX696" s="12" t="s">
        <v>75</v>
      </c>
      <c r="AY696" s="224" t="s">
        <v>144</v>
      </c>
    </row>
    <row r="697" spans="2:51" s="12" customFormat="1">
      <c r="B697" s="214"/>
      <c r="C697" s="215"/>
      <c r="D697" s="205" t="s">
        <v>153</v>
      </c>
      <c r="E697" s="216" t="s">
        <v>21</v>
      </c>
      <c r="F697" s="217" t="s">
        <v>964</v>
      </c>
      <c r="G697" s="215"/>
      <c r="H697" s="218">
        <v>50.1</v>
      </c>
      <c r="I697" s="219"/>
      <c r="J697" s="215"/>
      <c r="K697" s="215"/>
      <c r="L697" s="220"/>
      <c r="M697" s="221"/>
      <c r="N697" s="222"/>
      <c r="O697" s="222"/>
      <c r="P697" s="222"/>
      <c r="Q697" s="222"/>
      <c r="R697" s="222"/>
      <c r="S697" s="222"/>
      <c r="T697" s="223"/>
      <c r="AT697" s="224" t="s">
        <v>153</v>
      </c>
      <c r="AU697" s="224" t="s">
        <v>85</v>
      </c>
      <c r="AV697" s="12" t="s">
        <v>85</v>
      </c>
      <c r="AW697" s="12" t="s">
        <v>38</v>
      </c>
      <c r="AX697" s="12" t="s">
        <v>75</v>
      </c>
      <c r="AY697" s="224" t="s">
        <v>144</v>
      </c>
    </row>
    <row r="698" spans="2:51" s="12" customFormat="1">
      <c r="B698" s="214"/>
      <c r="C698" s="215"/>
      <c r="D698" s="205" t="s">
        <v>153</v>
      </c>
      <c r="E698" s="216" t="s">
        <v>21</v>
      </c>
      <c r="F698" s="217" t="s">
        <v>965</v>
      </c>
      <c r="G698" s="215"/>
      <c r="H698" s="218">
        <v>93.45</v>
      </c>
      <c r="I698" s="219"/>
      <c r="J698" s="215"/>
      <c r="K698" s="215"/>
      <c r="L698" s="220"/>
      <c r="M698" s="221"/>
      <c r="N698" s="222"/>
      <c r="O698" s="222"/>
      <c r="P698" s="222"/>
      <c r="Q698" s="222"/>
      <c r="R698" s="222"/>
      <c r="S698" s="222"/>
      <c r="T698" s="223"/>
      <c r="AT698" s="224" t="s">
        <v>153</v>
      </c>
      <c r="AU698" s="224" t="s">
        <v>85</v>
      </c>
      <c r="AV698" s="12" t="s">
        <v>85</v>
      </c>
      <c r="AW698" s="12" t="s">
        <v>38</v>
      </c>
      <c r="AX698" s="12" t="s">
        <v>75</v>
      </c>
      <c r="AY698" s="224" t="s">
        <v>144</v>
      </c>
    </row>
    <row r="699" spans="2:51" s="12" customFormat="1">
      <c r="B699" s="214"/>
      <c r="C699" s="215"/>
      <c r="D699" s="205" t="s">
        <v>153</v>
      </c>
      <c r="E699" s="216" t="s">
        <v>21</v>
      </c>
      <c r="F699" s="217" t="s">
        <v>966</v>
      </c>
      <c r="G699" s="215"/>
      <c r="H699" s="218">
        <v>51.99</v>
      </c>
      <c r="I699" s="219"/>
      <c r="J699" s="215"/>
      <c r="K699" s="215"/>
      <c r="L699" s="220"/>
      <c r="M699" s="221"/>
      <c r="N699" s="222"/>
      <c r="O699" s="222"/>
      <c r="P699" s="222"/>
      <c r="Q699" s="222"/>
      <c r="R699" s="222"/>
      <c r="S699" s="222"/>
      <c r="T699" s="223"/>
      <c r="AT699" s="224" t="s">
        <v>153</v>
      </c>
      <c r="AU699" s="224" t="s">
        <v>85</v>
      </c>
      <c r="AV699" s="12" t="s">
        <v>85</v>
      </c>
      <c r="AW699" s="12" t="s">
        <v>38</v>
      </c>
      <c r="AX699" s="12" t="s">
        <v>75</v>
      </c>
      <c r="AY699" s="224" t="s">
        <v>144</v>
      </c>
    </row>
    <row r="700" spans="2:51" s="12" customFormat="1">
      <c r="B700" s="214"/>
      <c r="C700" s="215"/>
      <c r="D700" s="205" t="s">
        <v>153</v>
      </c>
      <c r="E700" s="216" t="s">
        <v>21</v>
      </c>
      <c r="F700" s="217" t="s">
        <v>967</v>
      </c>
      <c r="G700" s="215"/>
      <c r="H700" s="218">
        <v>71.400000000000006</v>
      </c>
      <c r="I700" s="219"/>
      <c r="J700" s="215"/>
      <c r="K700" s="215"/>
      <c r="L700" s="220"/>
      <c r="M700" s="221"/>
      <c r="N700" s="222"/>
      <c r="O700" s="222"/>
      <c r="P700" s="222"/>
      <c r="Q700" s="222"/>
      <c r="R700" s="222"/>
      <c r="S700" s="222"/>
      <c r="T700" s="223"/>
      <c r="AT700" s="224" t="s">
        <v>153</v>
      </c>
      <c r="AU700" s="224" t="s">
        <v>85</v>
      </c>
      <c r="AV700" s="12" t="s">
        <v>85</v>
      </c>
      <c r="AW700" s="12" t="s">
        <v>38</v>
      </c>
      <c r="AX700" s="12" t="s">
        <v>75</v>
      </c>
      <c r="AY700" s="224" t="s">
        <v>144</v>
      </c>
    </row>
    <row r="701" spans="2:51" s="12" customFormat="1">
      <c r="B701" s="214"/>
      <c r="C701" s="215"/>
      <c r="D701" s="205" t="s">
        <v>153</v>
      </c>
      <c r="E701" s="216" t="s">
        <v>21</v>
      </c>
      <c r="F701" s="217" t="s">
        <v>968</v>
      </c>
      <c r="G701" s="215"/>
      <c r="H701" s="218">
        <v>16.8</v>
      </c>
      <c r="I701" s="219"/>
      <c r="J701" s="215"/>
      <c r="K701" s="215"/>
      <c r="L701" s="220"/>
      <c r="M701" s="221"/>
      <c r="N701" s="222"/>
      <c r="O701" s="222"/>
      <c r="P701" s="222"/>
      <c r="Q701" s="222"/>
      <c r="R701" s="222"/>
      <c r="S701" s="222"/>
      <c r="T701" s="223"/>
      <c r="AT701" s="224" t="s">
        <v>153</v>
      </c>
      <c r="AU701" s="224" t="s">
        <v>85</v>
      </c>
      <c r="AV701" s="12" t="s">
        <v>85</v>
      </c>
      <c r="AW701" s="12" t="s">
        <v>38</v>
      </c>
      <c r="AX701" s="12" t="s">
        <v>75</v>
      </c>
      <c r="AY701" s="224" t="s">
        <v>144</v>
      </c>
    </row>
    <row r="702" spans="2:51" s="12" customFormat="1">
      <c r="B702" s="214"/>
      <c r="C702" s="215"/>
      <c r="D702" s="205" t="s">
        <v>153</v>
      </c>
      <c r="E702" s="216" t="s">
        <v>21</v>
      </c>
      <c r="F702" s="217" t="s">
        <v>969</v>
      </c>
      <c r="G702" s="215"/>
      <c r="H702" s="218">
        <v>68.099999999999994</v>
      </c>
      <c r="I702" s="219"/>
      <c r="J702" s="215"/>
      <c r="K702" s="215"/>
      <c r="L702" s="220"/>
      <c r="M702" s="221"/>
      <c r="N702" s="222"/>
      <c r="O702" s="222"/>
      <c r="P702" s="222"/>
      <c r="Q702" s="222"/>
      <c r="R702" s="222"/>
      <c r="S702" s="222"/>
      <c r="T702" s="223"/>
      <c r="AT702" s="224" t="s">
        <v>153</v>
      </c>
      <c r="AU702" s="224" t="s">
        <v>85</v>
      </c>
      <c r="AV702" s="12" t="s">
        <v>85</v>
      </c>
      <c r="AW702" s="12" t="s">
        <v>38</v>
      </c>
      <c r="AX702" s="12" t="s">
        <v>75</v>
      </c>
      <c r="AY702" s="224" t="s">
        <v>144</v>
      </c>
    </row>
    <row r="703" spans="2:51" s="12" customFormat="1">
      <c r="B703" s="214"/>
      <c r="C703" s="215"/>
      <c r="D703" s="205" t="s">
        <v>153</v>
      </c>
      <c r="E703" s="216" t="s">
        <v>21</v>
      </c>
      <c r="F703" s="217" t="s">
        <v>954</v>
      </c>
      <c r="G703" s="215"/>
      <c r="H703" s="218">
        <v>64.8</v>
      </c>
      <c r="I703" s="219"/>
      <c r="J703" s="215"/>
      <c r="K703" s="215"/>
      <c r="L703" s="220"/>
      <c r="M703" s="221"/>
      <c r="N703" s="222"/>
      <c r="O703" s="222"/>
      <c r="P703" s="222"/>
      <c r="Q703" s="222"/>
      <c r="R703" s="222"/>
      <c r="S703" s="222"/>
      <c r="T703" s="223"/>
      <c r="AT703" s="224" t="s">
        <v>153</v>
      </c>
      <c r="AU703" s="224" t="s">
        <v>85</v>
      </c>
      <c r="AV703" s="12" t="s">
        <v>85</v>
      </c>
      <c r="AW703" s="12" t="s">
        <v>38</v>
      </c>
      <c r="AX703" s="12" t="s">
        <v>75</v>
      </c>
      <c r="AY703" s="224" t="s">
        <v>144</v>
      </c>
    </row>
    <row r="704" spans="2:51" s="12" customFormat="1">
      <c r="B704" s="214"/>
      <c r="C704" s="215"/>
      <c r="D704" s="205" t="s">
        <v>153</v>
      </c>
      <c r="E704" s="216" t="s">
        <v>21</v>
      </c>
      <c r="F704" s="217" t="s">
        <v>959</v>
      </c>
      <c r="G704" s="215"/>
      <c r="H704" s="218">
        <v>93.3</v>
      </c>
      <c r="I704" s="219"/>
      <c r="J704" s="215"/>
      <c r="K704" s="215"/>
      <c r="L704" s="220"/>
      <c r="M704" s="221"/>
      <c r="N704" s="222"/>
      <c r="O704" s="222"/>
      <c r="P704" s="222"/>
      <c r="Q704" s="222"/>
      <c r="R704" s="222"/>
      <c r="S704" s="222"/>
      <c r="T704" s="223"/>
      <c r="AT704" s="224" t="s">
        <v>153</v>
      </c>
      <c r="AU704" s="224" t="s">
        <v>85</v>
      </c>
      <c r="AV704" s="12" t="s">
        <v>85</v>
      </c>
      <c r="AW704" s="12" t="s">
        <v>38</v>
      </c>
      <c r="AX704" s="12" t="s">
        <v>75</v>
      </c>
      <c r="AY704" s="224" t="s">
        <v>144</v>
      </c>
    </row>
    <row r="705" spans="2:65" s="12" customFormat="1">
      <c r="B705" s="214"/>
      <c r="C705" s="215"/>
      <c r="D705" s="205" t="s">
        <v>153</v>
      </c>
      <c r="E705" s="216" t="s">
        <v>21</v>
      </c>
      <c r="F705" s="217" t="s">
        <v>959</v>
      </c>
      <c r="G705" s="215"/>
      <c r="H705" s="218">
        <v>93.3</v>
      </c>
      <c r="I705" s="219"/>
      <c r="J705" s="215"/>
      <c r="K705" s="215"/>
      <c r="L705" s="220"/>
      <c r="M705" s="221"/>
      <c r="N705" s="222"/>
      <c r="O705" s="222"/>
      <c r="P705" s="222"/>
      <c r="Q705" s="222"/>
      <c r="R705" s="222"/>
      <c r="S705" s="222"/>
      <c r="T705" s="223"/>
      <c r="AT705" s="224" t="s">
        <v>153</v>
      </c>
      <c r="AU705" s="224" t="s">
        <v>85</v>
      </c>
      <c r="AV705" s="12" t="s">
        <v>85</v>
      </c>
      <c r="AW705" s="12" t="s">
        <v>38</v>
      </c>
      <c r="AX705" s="12" t="s">
        <v>75</v>
      </c>
      <c r="AY705" s="224" t="s">
        <v>144</v>
      </c>
    </row>
    <row r="706" spans="2:65" s="12" customFormat="1">
      <c r="B706" s="214"/>
      <c r="C706" s="215"/>
      <c r="D706" s="205" t="s">
        <v>153</v>
      </c>
      <c r="E706" s="216" t="s">
        <v>21</v>
      </c>
      <c r="F706" s="217" t="s">
        <v>329</v>
      </c>
      <c r="G706" s="215"/>
      <c r="H706" s="218">
        <v>-196.42500000000001</v>
      </c>
      <c r="I706" s="219"/>
      <c r="J706" s="215"/>
      <c r="K706" s="215"/>
      <c r="L706" s="220"/>
      <c r="M706" s="221"/>
      <c r="N706" s="222"/>
      <c r="O706" s="222"/>
      <c r="P706" s="222"/>
      <c r="Q706" s="222"/>
      <c r="R706" s="222"/>
      <c r="S706" s="222"/>
      <c r="T706" s="223"/>
      <c r="AT706" s="224" t="s">
        <v>153</v>
      </c>
      <c r="AU706" s="224" t="s">
        <v>85</v>
      </c>
      <c r="AV706" s="12" t="s">
        <v>85</v>
      </c>
      <c r="AW706" s="12" t="s">
        <v>38</v>
      </c>
      <c r="AX706" s="12" t="s">
        <v>75</v>
      </c>
      <c r="AY706" s="224" t="s">
        <v>144</v>
      </c>
    </row>
    <row r="707" spans="2:65" s="11" customFormat="1">
      <c r="B707" s="203"/>
      <c r="C707" s="204"/>
      <c r="D707" s="205" t="s">
        <v>153</v>
      </c>
      <c r="E707" s="206" t="s">
        <v>21</v>
      </c>
      <c r="F707" s="207" t="s">
        <v>970</v>
      </c>
      <c r="G707" s="204"/>
      <c r="H707" s="206" t="s">
        <v>21</v>
      </c>
      <c r="I707" s="208"/>
      <c r="J707" s="204"/>
      <c r="K707" s="204"/>
      <c r="L707" s="209"/>
      <c r="M707" s="210"/>
      <c r="N707" s="211"/>
      <c r="O707" s="211"/>
      <c r="P707" s="211"/>
      <c r="Q707" s="211"/>
      <c r="R707" s="211"/>
      <c r="S707" s="211"/>
      <c r="T707" s="212"/>
      <c r="AT707" s="213" t="s">
        <v>153</v>
      </c>
      <c r="AU707" s="213" t="s">
        <v>85</v>
      </c>
      <c r="AV707" s="11" t="s">
        <v>83</v>
      </c>
      <c r="AW707" s="11" t="s">
        <v>38</v>
      </c>
      <c r="AX707" s="11" t="s">
        <v>75</v>
      </c>
      <c r="AY707" s="213" t="s">
        <v>144</v>
      </c>
    </row>
    <row r="708" spans="2:65" s="12" customFormat="1">
      <c r="B708" s="214"/>
      <c r="C708" s="215"/>
      <c r="D708" s="205" t="s">
        <v>153</v>
      </c>
      <c r="E708" s="216" t="s">
        <v>21</v>
      </c>
      <c r="F708" s="217" t="s">
        <v>971</v>
      </c>
      <c r="G708" s="215"/>
      <c r="H708" s="218">
        <v>580</v>
      </c>
      <c r="I708" s="219"/>
      <c r="J708" s="215"/>
      <c r="K708" s="215"/>
      <c r="L708" s="220"/>
      <c r="M708" s="221"/>
      <c r="N708" s="222"/>
      <c r="O708" s="222"/>
      <c r="P708" s="222"/>
      <c r="Q708" s="222"/>
      <c r="R708" s="222"/>
      <c r="S708" s="222"/>
      <c r="T708" s="223"/>
      <c r="AT708" s="224" t="s">
        <v>153</v>
      </c>
      <c r="AU708" s="224" t="s">
        <v>85</v>
      </c>
      <c r="AV708" s="12" t="s">
        <v>85</v>
      </c>
      <c r="AW708" s="12" t="s">
        <v>38</v>
      </c>
      <c r="AX708" s="12" t="s">
        <v>75</v>
      </c>
      <c r="AY708" s="224" t="s">
        <v>144</v>
      </c>
    </row>
    <row r="709" spans="2:65" s="13" customFormat="1">
      <c r="B709" s="235"/>
      <c r="C709" s="236"/>
      <c r="D709" s="205" t="s">
        <v>153</v>
      </c>
      <c r="E709" s="237" t="s">
        <v>21</v>
      </c>
      <c r="F709" s="238" t="s">
        <v>232</v>
      </c>
      <c r="G709" s="236"/>
      <c r="H709" s="239">
        <v>1667.665</v>
      </c>
      <c r="I709" s="240"/>
      <c r="J709" s="236"/>
      <c r="K709" s="236"/>
      <c r="L709" s="241"/>
      <c r="M709" s="242"/>
      <c r="N709" s="243"/>
      <c r="O709" s="243"/>
      <c r="P709" s="243"/>
      <c r="Q709" s="243"/>
      <c r="R709" s="243"/>
      <c r="S709" s="243"/>
      <c r="T709" s="244"/>
      <c r="AT709" s="245" t="s">
        <v>153</v>
      </c>
      <c r="AU709" s="245" t="s">
        <v>85</v>
      </c>
      <c r="AV709" s="13" t="s">
        <v>151</v>
      </c>
      <c r="AW709" s="13" t="s">
        <v>38</v>
      </c>
      <c r="AX709" s="13" t="s">
        <v>83</v>
      </c>
      <c r="AY709" s="245" t="s">
        <v>144</v>
      </c>
    </row>
    <row r="710" spans="2:65" s="1" customFormat="1" ht="25.5" customHeight="1">
      <c r="B710" s="40"/>
      <c r="C710" s="191" t="s">
        <v>972</v>
      </c>
      <c r="D710" s="191" t="s">
        <v>146</v>
      </c>
      <c r="E710" s="192" t="s">
        <v>973</v>
      </c>
      <c r="F710" s="193" t="s">
        <v>974</v>
      </c>
      <c r="G710" s="194" t="s">
        <v>149</v>
      </c>
      <c r="H710" s="195">
        <v>1667.665</v>
      </c>
      <c r="I710" s="196"/>
      <c r="J710" s="197">
        <f>ROUND(I710*H710,2)</f>
        <v>0</v>
      </c>
      <c r="K710" s="193" t="s">
        <v>150</v>
      </c>
      <c r="L710" s="60"/>
      <c r="M710" s="198" t="s">
        <v>21</v>
      </c>
      <c r="N710" s="199" t="s">
        <v>46</v>
      </c>
      <c r="O710" s="41"/>
      <c r="P710" s="200">
        <f>O710*H710</f>
        <v>0</v>
      </c>
      <c r="Q710" s="200">
        <v>3.2000000000000003E-4</v>
      </c>
      <c r="R710" s="200">
        <f>Q710*H710</f>
        <v>0.53365280000000004</v>
      </c>
      <c r="S710" s="200">
        <v>0</v>
      </c>
      <c r="T710" s="201">
        <f>S710*H710</f>
        <v>0</v>
      </c>
      <c r="AR710" s="23" t="s">
        <v>233</v>
      </c>
      <c r="AT710" s="23" t="s">
        <v>146</v>
      </c>
      <c r="AU710" s="23" t="s">
        <v>85</v>
      </c>
      <c r="AY710" s="23" t="s">
        <v>144</v>
      </c>
      <c r="BE710" s="202">
        <f>IF(N710="základní",J710,0)</f>
        <v>0</v>
      </c>
      <c r="BF710" s="202">
        <f>IF(N710="snížená",J710,0)</f>
        <v>0</v>
      </c>
      <c r="BG710" s="202">
        <f>IF(N710="zákl. přenesená",J710,0)</f>
        <v>0</v>
      </c>
      <c r="BH710" s="202">
        <f>IF(N710="sníž. přenesená",J710,0)</f>
        <v>0</v>
      </c>
      <c r="BI710" s="202">
        <f>IF(N710="nulová",J710,0)</f>
        <v>0</v>
      </c>
      <c r="BJ710" s="23" t="s">
        <v>83</v>
      </c>
      <c r="BK710" s="202">
        <f>ROUND(I710*H710,2)</f>
        <v>0</v>
      </c>
      <c r="BL710" s="23" t="s">
        <v>233</v>
      </c>
      <c r="BM710" s="23" t="s">
        <v>975</v>
      </c>
    </row>
    <row r="711" spans="2:65" s="10" customFormat="1" ht="37.35" customHeight="1">
      <c r="B711" s="175"/>
      <c r="C711" s="176"/>
      <c r="D711" s="177" t="s">
        <v>74</v>
      </c>
      <c r="E711" s="178" t="s">
        <v>976</v>
      </c>
      <c r="F711" s="178" t="s">
        <v>977</v>
      </c>
      <c r="G711" s="176"/>
      <c r="H711" s="176"/>
      <c r="I711" s="179"/>
      <c r="J711" s="180">
        <f>BK711</f>
        <v>0</v>
      </c>
      <c r="K711" s="176"/>
      <c r="L711" s="181"/>
      <c r="M711" s="182"/>
      <c r="N711" s="183"/>
      <c r="O711" s="183"/>
      <c r="P711" s="184">
        <f>P712+P714+P716</f>
        <v>0</v>
      </c>
      <c r="Q711" s="183"/>
      <c r="R711" s="184">
        <f>R712+R714+R716</f>
        <v>0</v>
      </c>
      <c r="S711" s="183"/>
      <c r="T711" s="185">
        <f>T712+T714+T716</f>
        <v>0</v>
      </c>
      <c r="AR711" s="186" t="s">
        <v>170</v>
      </c>
      <c r="AT711" s="187" t="s">
        <v>74</v>
      </c>
      <c r="AU711" s="187" t="s">
        <v>75</v>
      </c>
      <c r="AY711" s="186" t="s">
        <v>144</v>
      </c>
      <c r="BK711" s="188">
        <f>BK712+BK714+BK716</f>
        <v>0</v>
      </c>
    </row>
    <row r="712" spans="2:65" s="10" customFormat="1" ht="19.899999999999999" customHeight="1">
      <c r="B712" s="175"/>
      <c r="C712" s="176"/>
      <c r="D712" s="177" t="s">
        <v>74</v>
      </c>
      <c r="E712" s="189" t="s">
        <v>978</v>
      </c>
      <c r="F712" s="189" t="s">
        <v>979</v>
      </c>
      <c r="G712" s="176"/>
      <c r="H712" s="176"/>
      <c r="I712" s="179"/>
      <c r="J712" s="190">
        <f>BK712</f>
        <v>0</v>
      </c>
      <c r="K712" s="176"/>
      <c r="L712" s="181"/>
      <c r="M712" s="182"/>
      <c r="N712" s="183"/>
      <c r="O712" s="183"/>
      <c r="P712" s="184">
        <f>P713</f>
        <v>0</v>
      </c>
      <c r="Q712" s="183"/>
      <c r="R712" s="184">
        <f>R713</f>
        <v>0</v>
      </c>
      <c r="S712" s="183"/>
      <c r="T712" s="185">
        <f>T713</f>
        <v>0</v>
      </c>
      <c r="AR712" s="186" t="s">
        <v>170</v>
      </c>
      <c r="AT712" s="187" t="s">
        <v>74</v>
      </c>
      <c r="AU712" s="187" t="s">
        <v>83</v>
      </c>
      <c r="AY712" s="186" t="s">
        <v>144</v>
      </c>
      <c r="BK712" s="188">
        <f>BK713</f>
        <v>0</v>
      </c>
    </row>
    <row r="713" spans="2:65" s="1" customFormat="1" ht="16.5" customHeight="1">
      <c r="B713" s="40"/>
      <c r="C713" s="191" t="s">
        <v>980</v>
      </c>
      <c r="D713" s="191" t="s">
        <v>146</v>
      </c>
      <c r="E713" s="192" t="s">
        <v>981</v>
      </c>
      <c r="F713" s="193" t="s">
        <v>979</v>
      </c>
      <c r="G713" s="194" t="s">
        <v>510</v>
      </c>
      <c r="H713" s="195">
        <v>1</v>
      </c>
      <c r="I713" s="196"/>
      <c r="J713" s="197">
        <f>ROUND(I713*H713,2)</f>
        <v>0</v>
      </c>
      <c r="K713" s="193" t="s">
        <v>150</v>
      </c>
      <c r="L713" s="60"/>
      <c r="M713" s="198" t="s">
        <v>21</v>
      </c>
      <c r="N713" s="199" t="s">
        <v>46</v>
      </c>
      <c r="O713" s="41"/>
      <c r="P713" s="200">
        <f>O713*H713</f>
        <v>0</v>
      </c>
      <c r="Q713" s="200">
        <v>0</v>
      </c>
      <c r="R713" s="200">
        <f>Q713*H713</f>
        <v>0</v>
      </c>
      <c r="S713" s="200">
        <v>0</v>
      </c>
      <c r="T713" s="201">
        <f>S713*H713</f>
        <v>0</v>
      </c>
      <c r="AR713" s="23" t="s">
        <v>982</v>
      </c>
      <c r="AT713" s="23" t="s">
        <v>146</v>
      </c>
      <c r="AU713" s="23" t="s">
        <v>85</v>
      </c>
      <c r="AY713" s="23" t="s">
        <v>144</v>
      </c>
      <c r="BE713" s="202">
        <f>IF(N713="základní",J713,0)</f>
        <v>0</v>
      </c>
      <c r="BF713" s="202">
        <f>IF(N713="snížená",J713,0)</f>
        <v>0</v>
      </c>
      <c r="BG713" s="202">
        <f>IF(N713="zákl. přenesená",J713,0)</f>
        <v>0</v>
      </c>
      <c r="BH713" s="202">
        <f>IF(N713="sníž. přenesená",J713,0)</f>
        <v>0</v>
      </c>
      <c r="BI713" s="202">
        <f>IF(N713="nulová",J713,0)</f>
        <v>0</v>
      </c>
      <c r="BJ713" s="23" t="s">
        <v>83</v>
      </c>
      <c r="BK713" s="202">
        <f>ROUND(I713*H713,2)</f>
        <v>0</v>
      </c>
      <c r="BL713" s="23" t="s">
        <v>982</v>
      </c>
      <c r="BM713" s="23" t="s">
        <v>983</v>
      </c>
    </row>
    <row r="714" spans="2:65" s="10" customFormat="1" ht="29.85" customHeight="1">
      <c r="B714" s="175"/>
      <c r="C714" s="176"/>
      <c r="D714" s="177" t="s">
        <v>74</v>
      </c>
      <c r="E714" s="189" t="s">
        <v>984</v>
      </c>
      <c r="F714" s="189" t="s">
        <v>985</v>
      </c>
      <c r="G714" s="176"/>
      <c r="H714" s="176"/>
      <c r="I714" s="179"/>
      <c r="J714" s="190">
        <f>BK714</f>
        <v>0</v>
      </c>
      <c r="K714" s="176"/>
      <c r="L714" s="181"/>
      <c r="M714" s="182"/>
      <c r="N714" s="183"/>
      <c r="O714" s="183"/>
      <c r="P714" s="184">
        <f>P715</f>
        <v>0</v>
      </c>
      <c r="Q714" s="183"/>
      <c r="R714" s="184">
        <f>R715</f>
        <v>0</v>
      </c>
      <c r="S714" s="183"/>
      <c r="T714" s="185">
        <f>T715</f>
        <v>0</v>
      </c>
      <c r="AR714" s="186" t="s">
        <v>170</v>
      </c>
      <c r="AT714" s="187" t="s">
        <v>74</v>
      </c>
      <c r="AU714" s="187" t="s">
        <v>83</v>
      </c>
      <c r="AY714" s="186" t="s">
        <v>144</v>
      </c>
      <c r="BK714" s="188">
        <f>BK715</f>
        <v>0</v>
      </c>
    </row>
    <row r="715" spans="2:65" s="1" customFormat="1" ht="16.5" customHeight="1">
      <c r="B715" s="40"/>
      <c r="C715" s="191" t="s">
        <v>986</v>
      </c>
      <c r="D715" s="191" t="s">
        <v>146</v>
      </c>
      <c r="E715" s="192" t="s">
        <v>987</v>
      </c>
      <c r="F715" s="193" t="s">
        <v>985</v>
      </c>
      <c r="G715" s="194" t="s">
        <v>988</v>
      </c>
      <c r="H715" s="246"/>
      <c r="I715" s="196"/>
      <c r="J715" s="197">
        <f>ROUND(I715*H715,2)</f>
        <v>0</v>
      </c>
      <c r="K715" s="193" t="s">
        <v>150</v>
      </c>
      <c r="L715" s="60"/>
      <c r="M715" s="198" t="s">
        <v>21</v>
      </c>
      <c r="N715" s="199" t="s">
        <v>46</v>
      </c>
      <c r="O715" s="41"/>
      <c r="P715" s="200">
        <f>O715*H715</f>
        <v>0</v>
      </c>
      <c r="Q715" s="200">
        <v>0</v>
      </c>
      <c r="R715" s="200">
        <f>Q715*H715</f>
        <v>0</v>
      </c>
      <c r="S715" s="200">
        <v>0</v>
      </c>
      <c r="T715" s="201">
        <f>S715*H715</f>
        <v>0</v>
      </c>
      <c r="AR715" s="23" t="s">
        <v>982</v>
      </c>
      <c r="AT715" s="23" t="s">
        <v>146</v>
      </c>
      <c r="AU715" s="23" t="s">
        <v>85</v>
      </c>
      <c r="AY715" s="23" t="s">
        <v>144</v>
      </c>
      <c r="BE715" s="202">
        <f>IF(N715="základní",J715,0)</f>
        <v>0</v>
      </c>
      <c r="BF715" s="202">
        <f>IF(N715="snížená",J715,0)</f>
        <v>0</v>
      </c>
      <c r="BG715" s="202">
        <f>IF(N715="zákl. přenesená",J715,0)</f>
        <v>0</v>
      </c>
      <c r="BH715" s="202">
        <f>IF(N715="sníž. přenesená",J715,0)</f>
        <v>0</v>
      </c>
      <c r="BI715" s="202">
        <f>IF(N715="nulová",J715,0)</f>
        <v>0</v>
      </c>
      <c r="BJ715" s="23" t="s">
        <v>83</v>
      </c>
      <c r="BK715" s="202">
        <f>ROUND(I715*H715,2)</f>
        <v>0</v>
      </c>
      <c r="BL715" s="23" t="s">
        <v>982</v>
      </c>
      <c r="BM715" s="23" t="s">
        <v>989</v>
      </c>
    </row>
    <row r="716" spans="2:65" s="10" customFormat="1" ht="29.85" customHeight="1">
      <c r="B716" s="175"/>
      <c r="C716" s="176"/>
      <c r="D716" s="177" t="s">
        <v>74</v>
      </c>
      <c r="E716" s="189" t="s">
        <v>990</v>
      </c>
      <c r="F716" s="189" t="s">
        <v>991</v>
      </c>
      <c r="G716" s="176"/>
      <c r="H716" s="176"/>
      <c r="I716" s="179"/>
      <c r="J716" s="190">
        <f>BK716</f>
        <v>0</v>
      </c>
      <c r="K716" s="176"/>
      <c r="L716" s="181"/>
      <c r="M716" s="182"/>
      <c r="N716" s="183"/>
      <c r="O716" s="183"/>
      <c r="P716" s="184">
        <f>P717</f>
        <v>0</v>
      </c>
      <c r="Q716" s="183"/>
      <c r="R716" s="184">
        <f>R717</f>
        <v>0</v>
      </c>
      <c r="S716" s="183"/>
      <c r="T716" s="185">
        <f>T717</f>
        <v>0</v>
      </c>
      <c r="AR716" s="186" t="s">
        <v>170</v>
      </c>
      <c r="AT716" s="187" t="s">
        <v>74</v>
      </c>
      <c r="AU716" s="187" t="s">
        <v>83</v>
      </c>
      <c r="AY716" s="186" t="s">
        <v>144</v>
      </c>
      <c r="BK716" s="188">
        <f>BK717</f>
        <v>0</v>
      </c>
    </row>
    <row r="717" spans="2:65" s="1" customFormat="1" ht="16.5" customHeight="1">
      <c r="B717" s="40"/>
      <c r="C717" s="191" t="s">
        <v>992</v>
      </c>
      <c r="D717" s="191" t="s">
        <v>146</v>
      </c>
      <c r="E717" s="192" t="s">
        <v>993</v>
      </c>
      <c r="F717" s="193" t="s">
        <v>991</v>
      </c>
      <c r="G717" s="194" t="s">
        <v>988</v>
      </c>
      <c r="H717" s="246"/>
      <c r="I717" s="196"/>
      <c r="J717" s="197">
        <f>ROUND(I717*H717,2)</f>
        <v>0</v>
      </c>
      <c r="K717" s="193" t="s">
        <v>150</v>
      </c>
      <c r="L717" s="60"/>
      <c r="M717" s="198" t="s">
        <v>21</v>
      </c>
      <c r="N717" s="247" t="s">
        <v>46</v>
      </c>
      <c r="O717" s="248"/>
      <c r="P717" s="249">
        <f>O717*H717</f>
        <v>0</v>
      </c>
      <c r="Q717" s="249">
        <v>0</v>
      </c>
      <c r="R717" s="249">
        <f>Q717*H717</f>
        <v>0</v>
      </c>
      <c r="S717" s="249">
        <v>0</v>
      </c>
      <c r="T717" s="250">
        <f>S717*H717</f>
        <v>0</v>
      </c>
      <c r="AR717" s="23" t="s">
        <v>982</v>
      </c>
      <c r="AT717" s="23" t="s">
        <v>146</v>
      </c>
      <c r="AU717" s="23" t="s">
        <v>85</v>
      </c>
      <c r="AY717" s="23" t="s">
        <v>144</v>
      </c>
      <c r="BE717" s="202">
        <f>IF(N717="základní",J717,0)</f>
        <v>0</v>
      </c>
      <c r="BF717" s="202">
        <f>IF(N717="snížená",J717,0)</f>
        <v>0</v>
      </c>
      <c r="BG717" s="202">
        <f>IF(N717="zákl. přenesená",J717,0)</f>
        <v>0</v>
      </c>
      <c r="BH717" s="202">
        <f>IF(N717="sníž. přenesená",J717,0)</f>
        <v>0</v>
      </c>
      <c r="BI717" s="202">
        <f>IF(N717="nulová",J717,0)</f>
        <v>0</v>
      </c>
      <c r="BJ717" s="23" t="s">
        <v>83</v>
      </c>
      <c r="BK717" s="202">
        <f>ROUND(I717*H717,2)</f>
        <v>0</v>
      </c>
      <c r="BL717" s="23" t="s">
        <v>982</v>
      </c>
      <c r="BM717" s="23" t="s">
        <v>994</v>
      </c>
    </row>
    <row r="718" spans="2:65" s="1" customFormat="1" ht="6.95" customHeight="1">
      <c r="B718" s="55"/>
      <c r="C718" s="56"/>
      <c r="D718" s="56"/>
      <c r="E718" s="56"/>
      <c r="F718" s="56"/>
      <c r="G718" s="56"/>
      <c r="H718" s="56"/>
      <c r="I718" s="138"/>
      <c r="J718" s="56"/>
      <c r="K718" s="56"/>
      <c r="L718" s="60"/>
    </row>
  </sheetData>
  <sheetProtection algorithmName="SHA-512" hashValue="oNNClVl5E73ZNwFq08lpVfP4RFX5pJhY33c3olMbCf5BT9FskR3aj1Lrda6JsMA882/qFd2flZ8oxtr5a8IYjg==" saltValue="koyMg5L8DSlRBp+skUKjPlI+9bmS5OvDdh7Fjdrqk7MepiT5nay0bbDmNlYVfioaPWfhaNicT54FtJqZU9oeAQ==" spinCount="100000" sheet="1" objects="1" scenarios="1" formatColumns="0" formatRows="0" autoFilter="0"/>
  <autoFilter ref="C92:K717" xr:uid="{00000000-0009-0000-0000-000001000000}"/>
  <mergeCells count="10">
    <mergeCell ref="J51:J52"/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9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22"/>
  <sheetViews>
    <sheetView showGridLines="0" workbookViewId="0">
      <pane ySplit="1" topLeftCell="A110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98</v>
      </c>
      <c r="G1" s="371" t="s">
        <v>99</v>
      </c>
      <c r="H1" s="371"/>
      <c r="I1" s="114"/>
      <c r="J1" s="113" t="s">
        <v>100</v>
      </c>
      <c r="K1" s="112" t="s">
        <v>101</v>
      </c>
      <c r="L1" s="113" t="s">
        <v>102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103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2" t="str">
        <f>'Rekapitulace stavby'!K6</f>
        <v>Stavební úpravy č.p. 1154 Kostelec nad Orlicí</v>
      </c>
      <c r="F7" s="373"/>
      <c r="G7" s="373"/>
      <c r="H7" s="373"/>
      <c r="I7" s="116"/>
      <c r="J7" s="28"/>
      <c r="K7" s="30"/>
    </row>
    <row r="8" spans="1:70" s="1" customFormat="1" ht="15">
      <c r="B8" s="40"/>
      <c r="C8" s="41"/>
      <c r="D8" s="36" t="s">
        <v>104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4" t="s">
        <v>995</v>
      </c>
      <c r="F9" s="375"/>
      <c r="G9" s="375"/>
      <c r="H9" s="375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23. 9. 2018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37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39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3" t="s">
        <v>21</v>
      </c>
      <c r="F24" s="363"/>
      <c r="G24" s="363"/>
      <c r="H24" s="363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ROUND(SUM(BE82:BE121), 2)</f>
        <v>0</v>
      </c>
      <c r="G30" s="41"/>
      <c r="H30" s="41"/>
      <c r="I30" s="130">
        <v>0.21</v>
      </c>
      <c r="J30" s="129">
        <f>ROUND(ROUND((SUM(BE82:BE121)),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ROUND(SUM(BF82:BF121), 2)</f>
        <v>0</v>
      </c>
      <c r="G31" s="41"/>
      <c r="H31" s="41"/>
      <c r="I31" s="130">
        <v>0.15</v>
      </c>
      <c r="J31" s="129">
        <f>ROUND(ROUND((SUM(BF82:BF121)),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ROUND(SUM(BG82:BG121),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ROUND(SUM(BH82:BH121),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ROUND(SUM(BI82:BI121),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2" t="str">
        <f>E7</f>
        <v>Stavební úpravy č.p. 1154 Kostelec nad Orlicí</v>
      </c>
      <c r="F45" s="373"/>
      <c r="G45" s="373"/>
      <c r="H45" s="373"/>
      <c r="I45" s="117"/>
      <c r="J45" s="41"/>
      <c r="K45" s="44"/>
    </row>
    <row r="46" spans="2:11" s="1" customFormat="1" ht="14.45" customHeight="1">
      <c r="B46" s="40"/>
      <c r="C46" s="36" t="s">
        <v>104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4" t="str">
        <f>E9</f>
        <v>02NEU - Neuznatelné - Stavební úpravy č.p. 1154 Kostelec nad Orlicí</v>
      </c>
      <c r="F47" s="375"/>
      <c r="G47" s="375"/>
      <c r="H47" s="375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p.p.č. 1181/2, k. ú. Kostelec nad Orlicí</v>
      </c>
      <c r="G49" s="41"/>
      <c r="H49" s="41"/>
      <c r="I49" s="118" t="s">
        <v>25</v>
      </c>
      <c r="J49" s="119" t="str">
        <f>IF(J12="","",J12)</f>
        <v>23. 9. 2018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Město Kostelec nad Orlicí, Palackého náměstí 38</v>
      </c>
      <c r="G51" s="41"/>
      <c r="H51" s="41"/>
      <c r="I51" s="118" t="s">
        <v>34</v>
      </c>
      <c r="J51" s="363" t="str">
        <f>E21</f>
        <v>Ing. Jiří Urban, Dobrošov 66, 547 01 Náchod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107</v>
      </c>
      <c r="D54" s="131"/>
      <c r="E54" s="131"/>
      <c r="F54" s="131"/>
      <c r="G54" s="131"/>
      <c r="H54" s="131"/>
      <c r="I54" s="144"/>
      <c r="J54" s="145" t="s">
        <v>108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109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110</v>
      </c>
    </row>
    <row r="57" spans="2:47" s="7" customFormat="1" ht="24.95" customHeight="1">
      <c r="B57" s="148"/>
      <c r="C57" s="149"/>
      <c r="D57" s="150" t="s">
        <v>111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115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116</v>
      </c>
      <c r="E59" s="158"/>
      <c r="F59" s="158"/>
      <c r="G59" s="158"/>
      <c r="H59" s="158"/>
      <c r="I59" s="159"/>
      <c r="J59" s="160">
        <f>J87</f>
        <v>0</v>
      </c>
      <c r="K59" s="161"/>
    </row>
    <row r="60" spans="2:47" s="7" customFormat="1" ht="24.95" customHeight="1">
      <c r="B60" s="148"/>
      <c r="C60" s="149"/>
      <c r="D60" s="150" t="s">
        <v>119</v>
      </c>
      <c r="E60" s="151"/>
      <c r="F60" s="151"/>
      <c r="G60" s="151"/>
      <c r="H60" s="151"/>
      <c r="I60" s="152"/>
      <c r="J60" s="153">
        <f>J97</f>
        <v>0</v>
      </c>
      <c r="K60" s="154"/>
    </row>
    <row r="61" spans="2:47" s="8" customFormat="1" ht="19.899999999999999" customHeight="1">
      <c r="B61" s="155"/>
      <c r="C61" s="156"/>
      <c r="D61" s="157" t="s">
        <v>121</v>
      </c>
      <c r="E61" s="158"/>
      <c r="F61" s="158"/>
      <c r="G61" s="158"/>
      <c r="H61" s="158"/>
      <c r="I61" s="159"/>
      <c r="J61" s="160">
        <f>J98</f>
        <v>0</v>
      </c>
      <c r="K61" s="161"/>
    </row>
    <row r="62" spans="2:47" s="8" customFormat="1" ht="19.899999999999999" customHeight="1">
      <c r="B62" s="155"/>
      <c r="C62" s="156"/>
      <c r="D62" s="157" t="s">
        <v>996</v>
      </c>
      <c r="E62" s="158"/>
      <c r="F62" s="158"/>
      <c r="G62" s="158"/>
      <c r="H62" s="158"/>
      <c r="I62" s="159"/>
      <c r="J62" s="160">
        <f>J117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6.5" customHeight="1">
      <c r="B72" s="40"/>
      <c r="C72" s="62"/>
      <c r="D72" s="62"/>
      <c r="E72" s="368" t="str">
        <f>E7</f>
        <v>Stavební úpravy č.p. 1154 Kostelec nad Orlicí</v>
      </c>
      <c r="F72" s="369"/>
      <c r="G72" s="369"/>
      <c r="H72" s="369"/>
      <c r="I72" s="162"/>
      <c r="J72" s="62"/>
      <c r="K72" s="62"/>
      <c r="L72" s="60"/>
    </row>
    <row r="73" spans="2:12" s="1" customFormat="1" ht="14.45" customHeight="1">
      <c r="B73" s="40"/>
      <c r="C73" s="64" t="s">
        <v>104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7.25" customHeight="1">
      <c r="B74" s="40"/>
      <c r="C74" s="62"/>
      <c r="D74" s="62"/>
      <c r="E74" s="335" t="str">
        <f>E9</f>
        <v>02NEU - Neuznatelné - Stavební úpravy č.p. 1154 Kostelec nad Orlicí</v>
      </c>
      <c r="F74" s="370"/>
      <c r="G74" s="370"/>
      <c r="H74" s="370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>p.p.č. 1181/2, k. ú. Kostelec nad Orlicí</v>
      </c>
      <c r="G76" s="62"/>
      <c r="H76" s="62"/>
      <c r="I76" s="164" t="s">
        <v>25</v>
      </c>
      <c r="J76" s="72" t="str">
        <f>IF(J12="","",J12)</f>
        <v>23. 9. 2018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5">
      <c r="B78" s="40"/>
      <c r="C78" s="64" t="s">
        <v>27</v>
      </c>
      <c r="D78" s="62"/>
      <c r="E78" s="62"/>
      <c r="F78" s="163" t="str">
        <f>E15</f>
        <v>Město Kostelec nad Orlicí, Palackého náměstí 38</v>
      </c>
      <c r="G78" s="62"/>
      <c r="H78" s="62"/>
      <c r="I78" s="164" t="s">
        <v>34</v>
      </c>
      <c r="J78" s="163" t="str">
        <f>E21</f>
        <v>Ing. Jiří Urban, Dobrošov 66, 547 01 Náchod</v>
      </c>
      <c r="K78" s="62"/>
      <c r="L78" s="60"/>
    </row>
    <row r="79" spans="2:12" s="1" customFormat="1" ht="14.45" customHeight="1">
      <c r="B79" s="40"/>
      <c r="C79" s="64" t="s">
        <v>32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129</v>
      </c>
      <c r="D81" s="167" t="s">
        <v>60</v>
      </c>
      <c r="E81" s="167" t="s">
        <v>56</v>
      </c>
      <c r="F81" s="167" t="s">
        <v>130</v>
      </c>
      <c r="G81" s="167" t="s">
        <v>131</v>
      </c>
      <c r="H81" s="167" t="s">
        <v>132</v>
      </c>
      <c r="I81" s="168" t="s">
        <v>133</v>
      </c>
      <c r="J81" s="167" t="s">
        <v>108</v>
      </c>
      <c r="K81" s="169" t="s">
        <v>134</v>
      </c>
      <c r="L81" s="170"/>
      <c r="M81" s="80" t="s">
        <v>135</v>
      </c>
      <c r="N81" s="81" t="s">
        <v>45</v>
      </c>
      <c r="O81" s="81" t="s">
        <v>136</v>
      </c>
      <c r="P81" s="81" t="s">
        <v>137</v>
      </c>
      <c r="Q81" s="81" t="s">
        <v>138</v>
      </c>
      <c r="R81" s="81" t="s">
        <v>139</v>
      </c>
      <c r="S81" s="81" t="s">
        <v>140</v>
      </c>
      <c r="T81" s="82" t="s">
        <v>141</v>
      </c>
    </row>
    <row r="82" spans="2:65" s="1" customFormat="1" ht="29.25" customHeight="1">
      <c r="B82" s="40"/>
      <c r="C82" s="86" t="s">
        <v>109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P83+P97</f>
        <v>0</v>
      </c>
      <c r="Q82" s="84"/>
      <c r="R82" s="172">
        <f>R83+R97</f>
        <v>11.193553700000002</v>
      </c>
      <c r="S82" s="84"/>
      <c r="T82" s="173">
        <f>T83+T97</f>
        <v>0</v>
      </c>
      <c r="AT82" s="23" t="s">
        <v>74</v>
      </c>
      <c r="AU82" s="23" t="s">
        <v>110</v>
      </c>
      <c r="BK82" s="174">
        <f>BK83+BK97</f>
        <v>0</v>
      </c>
    </row>
    <row r="83" spans="2:65" s="10" customFormat="1" ht="37.35" customHeight="1">
      <c r="B83" s="175"/>
      <c r="C83" s="176"/>
      <c r="D83" s="177" t="s">
        <v>74</v>
      </c>
      <c r="E83" s="178" t="s">
        <v>142</v>
      </c>
      <c r="F83" s="178" t="s">
        <v>143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P84+P87</f>
        <v>0</v>
      </c>
      <c r="Q83" s="183"/>
      <c r="R83" s="184">
        <f>R84+R87</f>
        <v>10.883150000000002</v>
      </c>
      <c r="S83" s="183"/>
      <c r="T83" s="185">
        <f>T84+T87</f>
        <v>0</v>
      </c>
      <c r="AR83" s="186" t="s">
        <v>83</v>
      </c>
      <c r="AT83" s="187" t="s">
        <v>74</v>
      </c>
      <c r="AU83" s="187" t="s">
        <v>75</v>
      </c>
      <c r="AY83" s="186" t="s">
        <v>144</v>
      </c>
      <c r="BK83" s="188">
        <f>BK84+BK87</f>
        <v>0</v>
      </c>
    </row>
    <row r="84" spans="2:65" s="10" customFormat="1" ht="19.899999999999999" customHeight="1">
      <c r="B84" s="175"/>
      <c r="C84" s="176"/>
      <c r="D84" s="177" t="s">
        <v>74</v>
      </c>
      <c r="E84" s="189" t="s">
        <v>174</v>
      </c>
      <c r="F84" s="189" t="s">
        <v>281</v>
      </c>
      <c r="G84" s="176"/>
      <c r="H84" s="176"/>
      <c r="I84" s="179"/>
      <c r="J84" s="190">
        <f>BK84</f>
        <v>0</v>
      </c>
      <c r="K84" s="176"/>
      <c r="L84" s="181"/>
      <c r="M84" s="182"/>
      <c r="N84" s="183"/>
      <c r="O84" s="183"/>
      <c r="P84" s="184">
        <f>SUM(P85:P86)</f>
        <v>0</v>
      </c>
      <c r="Q84" s="183"/>
      <c r="R84" s="184">
        <f>SUM(R85:R86)</f>
        <v>0</v>
      </c>
      <c r="S84" s="183"/>
      <c r="T84" s="185">
        <f>SUM(T85:T86)</f>
        <v>0</v>
      </c>
      <c r="AR84" s="186" t="s">
        <v>83</v>
      </c>
      <c r="AT84" s="187" t="s">
        <v>74</v>
      </c>
      <c r="AU84" s="187" t="s">
        <v>83</v>
      </c>
      <c r="AY84" s="186" t="s">
        <v>144</v>
      </c>
      <c r="BK84" s="188">
        <f>SUM(BK85:BK86)</f>
        <v>0</v>
      </c>
    </row>
    <row r="85" spans="2:65" s="1" customFormat="1" ht="16.5" customHeight="1">
      <c r="B85" s="40"/>
      <c r="C85" s="191" t="s">
        <v>83</v>
      </c>
      <c r="D85" s="191" t="s">
        <v>146</v>
      </c>
      <c r="E85" s="192" t="s">
        <v>321</v>
      </c>
      <c r="F85" s="193" t="s">
        <v>322</v>
      </c>
      <c r="G85" s="194" t="s">
        <v>149</v>
      </c>
      <c r="H85" s="195">
        <v>34.027999999999999</v>
      </c>
      <c r="I85" s="196"/>
      <c r="J85" s="197">
        <f>ROUND(I85*H85,2)</f>
        <v>0</v>
      </c>
      <c r="K85" s="193" t="s">
        <v>21</v>
      </c>
      <c r="L85" s="60"/>
      <c r="M85" s="198" t="s">
        <v>21</v>
      </c>
      <c r="N85" s="199" t="s">
        <v>46</v>
      </c>
      <c r="O85" s="41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AR85" s="23" t="s">
        <v>233</v>
      </c>
      <c r="AT85" s="23" t="s">
        <v>146</v>
      </c>
      <c r="AU85" s="23" t="s">
        <v>85</v>
      </c>
      <c r="AY85" s="23" t="s">
        <v>144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23" t="s">
        <v>83</v>
      </c>
      <c r="BK85" s="202">
        <f>ROUND(I85*H85,2)</f>
        <v>0</v>
      </c>
      <c r="BL85" s="23" t="s">
        <v>233</v>
      </c>
      <c r="BM85" s="23" t="s">
        <v>997</v>
      </c>
    </row>
    <row r="86" spans="2:65" s="1" customFormat="1" ht="16.5" customHeight="1">
      <c r="B86" s="40"/>
      <c r="C86" s="191" t="s">
        <v>85</v>
      </c>
      <c r="D86" s="191" t="s">
        <v>146</v>
      </c>
      <c r="E86" s="192" t="s">
        <v>495</v>
      </c>
      <c r="F86" s="193" t="s">
        <v>496</v>
      </c>
      <c r="G86" s="194" t="s">
        <v>149</v>
      </c>
      <c r="H86" s="195">
        <v>34.027999999999999</v>
      </c>
      <c r="I86" s="196"/>
      <c r="J86" s="197">
        <f>ROUND(I86*H86,2)</f>
        <v>0</v>
      </c>
      <c r="K86" s="193" t="s">
        <v>150</v>
      </c>
      <c r="L86" s="60"/>
      <c r="M86" s="198" t="s">
        <v>21</v>
      </c>
      <c r="N86" s="199" t="s">
        <v>46</v>
      </c>
      <c r="O86" s="41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3" t="s">
        <v>151</v>
      </c>
      <c r="AT86" s="23" t="s">
        <v>146</v>
      </c>
      <c r="AU86" s="23" t="s">
        <v>85</v>
      </c>
      <c r="AY86" s="23" t="s">
        <v>144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3" t="s">
        <v>83</v>
      </c>
      <c r="BK86" s="202">
        <f>ROUND(I86*H86,2)</f>
        <v>0</v>
      </c>
      <c r="BL86" s="23" t="s">
        <v>151</v>
      </c>
      <c r="BM86" s="23" t="s">
        <v>998</v>
      </c>
    </row>
    <row r="87" spans="2:65" s="10" customFormat="1" ht="29.85" customHeight="1">
      <c r="B87" s="175"/>
      <c r="C87" s="176"/>
      <c r="D87" s="177" t="s">
        <v>74</v>
      </c>
      <c r="E87" s="189" t="s">
        <v>189</v>
      </c>
      <c r="F87" s="189" t="s">
        <v>498</v>
      </c>
      <c r="G87" s="176"/>
      <c r="H87" s="176"/>
      <c r="I87" s="179"/>
      <c r="J87" s="190">
        <f>BK87</f>
        <v>0</v>
      </c>
      <c r="K87" s="176"/>
      <c r="L87" s="181"/>
      <c r="M87" s="182"/>
      <c r="N87" s="183"/>
      <c r="O87" s="183"/>
      <c r="P87" s="184">
        <f>SUM(P88:P96)</f>
        <v>0</v>
      </c>
      <c r="Q87" s="183"/>
      <c r="R87" s="184">
        <f>SUM(R88:R96)</f>
        <v>10.883150000000002</v>
      </c>
      <c r="S87" s="183"/>
      <c r="T87" s="185">
        <f>SUM(T88:T96)</f>
        <v>0</v>
      </c>
      <c r="AR87" s="186" t="s">
        <v>83</v>
      </c>
      <c r="AT87" s="187" t="s">
        <v>74</v>
      </c>
      <c r="AU87" s="187" t="s">
        <v>83</v>
      </c>
      <c r="AY87" s="186" t="s">
        <v>144</v>
      </c>
      <c r="BK87" s="188">
        <f>SUM(BK88:BK96)</f>
        <v>0</v>
      </c>
    </row>
    <row r="88" spans="2:65" s="1" customFormat="1" ht="25.5" customHeight="1">
      <c r="B88" s="40"/>
      <c r="C88" s="191" t="s">
        <v>160</v>
      </c>
      <c r="D88" s="191" t="s">
        <v>146</v>
      </c>
      <c r="E88" s="192" t="s">
        <v>500</v>
      </c>
      <c r="F88" s="193" t="s">
        <v>501</v>
      </c>
      <c r="G88" s="194" t="s">
        <v>163</v>
      </c>
      <c r="H88" s="195">
        <v>70.900000000000006</v>
      </c>
      <c r="I88" s="196"/>
      <c r="J88" s="197">
        <f>ROUND(I88*H88,2)</f>
        <v>0</v>
      </c>
      <c r="K88" s="193" t="s">
        <v>150</v>
      </c>
      <c r="L88" s="60"/>
      <c r="M88" s="198" t="s">
        <v>21</v>
      </c>
      <c r="N88" s="199" t="s">
        <v>46</v>
      </c>
      <c r="O88" s="41"/>
      <c r="P88" s="200">
        <f>O88*H88</f>
        <v>0</v>
      </c>
      <c r="Q88" s="200">
        <v>0.1295</v>
      </c>
      <c r="R88" s="200">
        <f>Q88*H88</f>
        <v>9.1815500000000014</v>
      </c>
      <c r="S88" s="200">
        <v>0</v>
      </c>
      <c r="T88" s="201">
        <f>S88*H88</f>
        <v>0</v>
      </c>
      <c r="AR88" s="23" t="s">
        <v>151</v>
      </c>
      <c r="AT88" s="23" t="s">
        <v>146</v>
      </c>
      <c r="AU88" s="23" t="s">
        <v>85</v>
      </c>
      <c r="AY88" s="23" t="s">
        <v>144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3" t="s">
        <v>83</v>
      </c>
      <c r="BK88" s="202">
        <f>ROUND(I88*H88,2)</f>
        <v>0</v>
      </c>
      <c r="BL88" s="23" t="s">
        <v>151</v>
      </c>
      <c r="BM88" s="23" t="s">
        <v>999</v>
      </c>
    </row>
    <row r="89" spans="2:65" s="12" customFormat="1">
      <c r="B89" s="214"/>
      <c r="C89" s="215"/>
      <c r="D89" s="205" t="s">
        <v>153</v>
      </c>
      <c r="E89" s="216" t="s">
        <v>21</v>
      </c>
      <c r="F89" s="217" t="s">
        <v>1000</v>
      </c>
      <c r="G89" s="215"/>
      <c r="H89" s="218">
        <v>70.900000000000006</v>
      </c>
      <c r="I89" s="219"/>
      <c r="J89" s="215"/>
      <c r="K89" s="215"/>
      <c r="L89" s="220"/>
      <c r="M89" s="221"/>
      <c r="N89" s="222"/>
      <c r="O89" s="222"/>
      <c r="P89" s="222"/>
      <c r="Q89" s="222"/>
      <c r="R89" s="222"/>
      <c r="S89" s="222"/>
      <c r="T89" s="223"/>
      <c r="AT89" s="224" t="s">
        <v>153</v>
      </c>
      <c r="AU89" s="224" t="s">
        <v>85</v>
      </c>
      <c r="AV89" s="12" t="s">
        <v>85</v>
      </c>
      <c r="AW89" s="12" t="s">
        <v>38</v>
      </c>
      <c r="AX89" s="12" t="s">
        <v>83</v>
      </c>
      <c r="AY89" s="224" t="s">
        <v>144</v>
      </c>
    </row>
    <row r="90" spans="2:65" s="1" customFormat="1" ht="16.5" customHeight="1">
      <c r="B90" s="40"/>
      <c r="C90" s="225" t="s">
        <v>151</v>
      </c>
      <c r="D90" s="225" t="s">
        <v>215</v>
      </c>
      <c r="E90" s="226" t="s">
        <v>1001</v>
      </c>
      <c r="F90" s="227" t="s">
        <v>1002</v>
      </c>
      <c r="G90" s="228" t="s">
        <v>163</v>
      </c>
      <c r="H90" s="229">
        <v>70.900000000000006</v>
      </c>
      <c r="I90" s="230"/>
      <c r="J90" s="231">
        <f>ROUND(I90*H90,2)</f>
        <v>0</v>
      </c>
      <c r="K90" s="227" t="s">
        <v>150</v>
      </c>
      <c r="L90" s="232"/>
      <c r="M90" s="233" t="s">
        <v>21</v>
      </c>
      <c r="N90" s="234" t="s">
        <v>46</v>
      </c>
      <c r="O90" s="41"/>
      <c r="P90" s="200">
        <f>O90*H90</f>
        <v>0</v>
      </c>
      <c r="Q90" s="200">
        <v>2.4E-2</v>
      </c>
      <c r="R90" s="200">
        <f>Q90*H90</f>
        <v>1.7016000000000002</v>
      </c>
      <c r="S90" s="200">
        <v>0</v>
      </c>
      <c r="T90" s="201">
        <f>S90*H90</f>
        <v>0</v>
      </c>
      <c r="AR90" s="23" t="s">
        <v>184</v>
      </c>
      <c r="AT90" s="23" t="s">
        <v>215</v>
      </c>
      <c r="AU90" s="23" t="s">
        <v>85</v>
      </c>
      <c r="AY90" s="23" t="s">
        <v>144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3" t="s">
        <v>83</v>
      </c>
      <c r="BK90" s="202">
        <f>ROUND(I90*H90,2)</f>
        <v>0</v>
      </c>
      <c r="BL90" s="23" t="s">
        <v>151</v>
      </c>
      <c r="BM90" s="23" t="s">
        <v>1003</v>
      </c>
    </row>
    <row r="91" spans="2:65" s="1" customFormat="1" ht="16.5" customHeight="1">
      <c r="B91" s="40"/>
      <c r="C91" s="191" t="s">
        <v>170</v>
      </c>
      <c r="D91" s="191" t="s">
        <v>146</v>
      </c>
      <c r="E91" s="192" t="s">
        <v>1004</v>
      </c>
      <c r="F91" s="193" t="s">
        <v>1005</v>
      </c>
      <c r="G91" s="194" t="s">
        <v>510</v>
      </c>
      <c r="H91" s="195">
        <v>1</v>
      </c>
      <c r="I91" s="196"/>
      <c r="J91" s="197">
        <f>ROUND(I91*H91,2)</f>
        <v>0</v>
      </c>
      <c r="K91" s="193" t="s">
        <v>21</v>
      </c>
      <c r="L91" s="60"/>
      <c r="M91" s="198" t="s">
        <v>21</v>
      </c>
      <c r="N91" s="199" t="s">
        <v>46</v>
      </c>
      <c r="O91" s="41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3" t="s">
        <v>151</v>
      </c>
      <c r="AT91" s="23" t="s">
        <v>146</v>
      </c>
      <c r="AU91" s="23" t="s">
        <v>85</v>
      </c>
      <c r="AY91" s="23" t="s">
        <v>144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3" t="s">
        <v>83</v>
      </c>
      <c r="BK91" s="202">
        <f>ROUND(I91*H91,2)</f>
        <v>0</v>
      </c>
      <c r="BL91" s="23" t="s">
        <v>151</v>
      </c>
      <c r="BM91" s="23" t="s">
        <v>1006</v>
      </c>
    </row>
    <row r="92" spans="2:65" s="1" customFormat="1" ht="25.5" customHeight="1">
      <c r="B92" s="40"/>
      <c r="C92" s="191" t="s">
        <v>174</v>
      </c>
      <c r="D92" s="191" t="s">
        <v>146</v>
      </c>
      <c r="E92" s="192" t="s">
        <v>1007</v>
      </c>
      <c r="F92" s="193" t="s">
        <v>1008</v>
      </c>
      <c r="G92" s="194" t="s">
        <v>149</v>
      </c>
      <c r="H92" s="195">
        <v>4.8</v>
      </c>
      <c r="I92" s="196"/>
      <c r="J92" s="197">
        <f>ROUND(I92*H92,2)</f>
        <v>0</v>
      </c>
      <c r="K92" s="193" t="s">
        <v>21</v>
      </c>
      <c r="L92" s="60"/>
      <c r="M92" s="198" t="s">
        <v>21</v>
      </c>
      <c r="N92" s="199" t="s">
        <v>46</v>
      </c>
      <c r="O92" s="41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151</v>
      </c>
      <c r="AT92" s="23" t="s">
        <v>146</v>
      </c>
      <c r="AU92" s="23" t="s">
        <v>85</v>
      </c>
      <c r="AY92" s="23" t="s">
        <v>144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83</v>
      </c>
      <c r="BK92" s="202">
        <f>ROUND(I92*H92,2)</f>
        <v>0</v>
      </c>
      <c r="BL92" s="23" t="s">
        <v>151</v>
      </c>
      <c r="BM92" s="23" t="s">
        <v>1009</v>
      </c>
    </row>
    <row r="93" spans="2:65" s="12" customFormat="1">
      <c r="B93" s="214"/>
      <c r="C93" s="215"/>
      <c r="D93" s="205" t="s">
        <v>153</v>
      </c>
      <c r="E93" s="216" t="s">
        <v>21</v>
      </c>
      <c r="F93" s="217" t="s">
        <v>1010</v>
      </c>
      <c r="G93" s="215"/>
      <c r="H93" s="218">
        <v>4.8</v>
      </c>
      <c r="I93" s="219"/>
      <c r="J93" s="215"/>
      <c r="K93" s="215"/>
      <c r="L93" s="220"/>
      <c r="M93" s="221"/>
      <c r="N93" s="222"/>
      <c r="O93" s="222"/>
      <c r="P93" s="222"/>
      <c r="Q93" s="222"/>
      <c r="R93" s="222"/>
      <c r="S93" s="222"/>
      <c r="T93" s="223"/>
      <c r="AT93" s="224" t="s">
        <v>153</v>
      </c>
      <c r="AU93" s="224" t="s">
        <v>85</v>
      </c>
      <c r="AV93" s="12" t="s">
        <v>85</v>
      </c>
      <c r="AW93" s="12" t="s">
        <v>38</v>
      </c>
      <c r="AX93" s="12" t="s">
        <v>83</v>
      </c>
      <c r="AY93" s="224" t="s">
        <v>144</v>
      </c>
    </row>
    <row r="94" spans="2:65" s="1" customFormat="1" ht="16.5" customHeight="1">
      <c r="B94" s="40"/>
      <c r="C94" s="191" t="s">
        <v>178</v>
      </c>
      <c r="D94" s="191" t="s">
        <v>146</v>
      </c>
      <c r="E94" s="192" t="s">
        <v>1011</v>
      </c>
      <c r="F94" s="193" t="s">
        <v>1012</v>
      </c>
      <c r="G94" s="194" t="s">
        <v>149</v>
      </c>
      <c r="H94" s="195">
        <v>2</v>
      </c>
      <c r="I94" s="196"/>
      <c r="J94" s="197">
        <f>ROUND(I94*H94,2)</f>
        <v>0</v>
      </c>
      <c r="K94" s="193" t="s">
        <v>21</v>
      </c>
      <c r="L94" s="60"/>
      <c r="M94" s="198" t="s">
        <v>21</v>
      </c>
      <c r="N94" s="199" t="s">
        <v>46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151</v>
      </c>
      <c r="AT94" s="23" t="s">
        <v>146</v>
      </c>
      <c r="AU94" s="23" t="s">
        <v>85</v>
      </c>
      <c r="AY94" s="23" t="s">
        <v>144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83</v>
      </c>
      <c r="BK94" s="202">
        <f>ROUND(I94*H94,2)</f>
        <v>0</v>
      </c>
      <c r="BL94" s="23" t="s">
        <v>151</v>
      </c>
      <c r="BM94" s="23" t="s">
        <v>1013</v>
      </c>
    </row>
    <row r="95" spans="2:65" s="1" customFormat="1" ht="16.5" customHeight="1">
      <c r="B95" s="40"/>
      <c r="C95" s="191" t="s">
        <v>184</v>
      </c>
      <c r="D95" s="191" t="s">
        <v>146</v>
      </c>
      <c r="E95" s="192" t="s">
        <v>1014</v>
      </c>
      <c r="F95" s="193" t="s">
        <v>1015</v>
      </c>
      <c r="G95" s="194" t="s">
        <v>510</v>
      </c>
      <c r="H95" s="195">
        <v>2</v>
      </c>
      <c r="I95" s="196"/>
      <c r="J95" s="197">
        <f>ROUND(I95*H95,2)</f>
        <v>0</v>
      </c>
      <c r="K95" s="193" t="s">
        <v>21</v>
      </c>
      <c r="L95" s="60"/>
      <c r="M95" s="198" t="s">
        <v>21</v>
      </c>
      <c r="N95" s="199" t="s">
        <v>46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151</v>
      </c>
      <c r="AT95" s="23" t="s">
        <v>146</v>
      </c>
      <c r="AU95" s="23" t="s">
        <v>85</v>
      </c>
      <c r="AY95" s="23" t="s">
        <v>144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83</v>
      </c>
      <c r="BK95" s="202">
        <f>ROUND(I95*H95,2)</f>
        <v>0</v>
      </c>
      <c r="BL95" s="23" t="s">
        <v>151</v>
      </c>
      <c r="BM95" s="23" t="s">
        <v>1016</v>
      </c>
    </row>
    <row r="96" spans="2:65" s="1" customFormat="1" ht="16.5" customHeight="1">
      <c r="B96" s="40"/>
      <c r="C96" s="191" t="s">
        <v>189</v>
      </c>
      <c r="D96" s="191" t="s">
        <v>146</v>
      </c>
      <c r="E96" s="192" t="s">
        <v>1017</v>
      </c>
      <c r="F96" s="193" t="s">
        <v>1018</v>
      </c>
      <c r="G96" s="194" t="s">
        <v>510</v>
      </c>
      <c r="H96" s="195">
        <v>12</v>
      </c>
      <c r="I96" s="196"/>
      <c r="J96" s="197">
        <f>ROUND(I96*H96,2)</f>
        <v>0</v>
      </c>
      <c r="K96" s="193" t="s">
        <v>21</v>
      </c>
      <c r="L96" s="60"/>
      <c r="M96" s="198" t="s">
        <v>21</v>
      </c>
      <c r="N96" s="199" t="s">
        <v>46</v>
      </c>
      <c r="O96" s="41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151</v>
      </c>
      <c r="AT96" s="23" t="s">
        <v>146</v>
      </c>
      <c r="AU96" s="23" t="s">
        <v>85</v>
      </c>
      <c r="AY96" s="23" t="s">
        <v>144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83</v>
      </c>
      <c r="BK96" s="202">
        <f>ROUND(I96*H96,2)</f>
        <v>0</v>
      </c>
      <c r="BL96" s="23" t="s">
        <v>151</v>
      </c>
      <c r="BM96" s="23" t="s">
        <v>1019</v>
      </c>
    </row>
    <row r="97" spans="2:65" s="10" customFormat="1" ht="37.35" customHeight="1">
      <c r="B97" s="175"/>
      <c r="C97" s="176"/>
      <c r="D97" s="177" t="s">
        <v>74</v>
      </c>
      <c r="E97" s="178" t="s">
        <v>841</v>
      </c>
      <c r="F97" s="178" t="s">
        <v>842</v>
      </c>
      <c r="G97" s="176"/>
      <c r="H97" s="176"/>
      <c r="I97" s="179"/>
      <c r="J97" s="180">
        <f>BK97</f>
        <v>0</v>
      </c>
      <c r="K97" s="176"/>
      <c r="L97" s="181"/>
      <c r="M97" s="182"/>
      <c r="N97" s="183"/>
      <c r="O97" s="183"/>
      <c r="P97" s="184">
        <f>P98+P117</f>
        <v>0</v>
      </c>
      <c r="Q97" s="183"/>
      <c r="R97" s="184">
        <f>R98+R117</f>
        <v>0.31040369999999995</v>
      </c>
      <c r="S97" s="183"/>
      <c r="T97" s="185">
        <f>T98+T117</f>
        <v>0</v>
      </c>
      <c r="AR97" s="186" t="s">
        <v>85</v>
      </c>
      <c r="AT97" s="187" t="s">
        <v>74</v>
      </c>
      <c r="AU97" s="187" t="s">
        <v>75</v>
      </c>
      <c r="AY97" s="186" t="s">
        <v>144</v>
      </c>
      <c r="BK97" s="188">
        <f>BK98+BK117</f>
        <v>0</v>
      </c>
    </row>
    <row r="98" spans="2:65" s="10" customFormat="1" ht="19.899999999999999" customHeight="1">
      <c r="B98" s="175"/>
      <c r="C98" s="176"/>
      <c r="D98" s="177" t="s">
        <v>74</v>
      </c>
      <c r="E98" s="189" t="s">
        <v>854</v>
      </c>
      <c r="F98" s="189" t="s">
        <v>855</v>
      </c>
      <c r="G98" s="176"/>
      <c r="H98" s="176"/>
      <c r="I98" s="179"/>
      <c r="J98" s="190">
        <f>BK98</f>
        <v>0</v>
      </c>
      <c r="K98" s="176"/>
      <c r="L98" s="181"/>
      <c r="M98" s="182"/>
      <c r="N98" s="183"/>
      <c r="O98" s="183"/>
      <c r="P98" s="184">
        <f>SUM(P99:P116)</f>
        <v>0</v>
      </c>
      <c r="Q98" s="183"/>
      <c r="R98" s="184">
        <f>SUM(R99:R116)</f>
        <v>0.28250073999999997</v>
      </c>
      <c r="S98" s="183"/>
      <c r="T98" s="185">
        <f>SUM(T99:T116)</f>
        <v>0</v>
      </c>
      <c r="AR98" s="186" t="s">
        <v>85</v>
      </c>
      <c r="AT98" s="187" t="s">
        <v>74</v>
      </c>
      <c r="AU98" s="187" t="s">
        <v>83</v>
      </c>
      <c r="AY98" s="186" t="s">
        <v>144</v>
      </c>
      <c r="BK98" s="188">
        <f>SUM(BK99:BK116)</f>
        <v>0</v>
      </c>
    </row>
    <row r="99" spans="2:65" s="1" customFormat="1" ht="16.5" customHeight="1">
      <c r="B99" s="40"/>
      <c r="C99" s="191" t="s">
        <v>193</v>
      </c>
      <c r="D99" s="191" t="s">
        <v>146</v>
      </c>
      <c r="E99" s="192" t="s">
        <v>1020</v>
      </c>
      <c r="F99" s="193" t="s">
        <v>1021</v>
      </c>
      <c r="G99" s="194" t="s">
        <v>163</v>
      </c>
      <c r="H99" s="195">
        <v>35.15</v>
      </c>
      <c r="I99" s="196"/>
      <c r="J99" s="197">
        <f>ROUND(I99*H99,2)</f>
        <v>0</v>
      </c>
      <c r="K99" s="193" t="s">
        <v>150</v>
      </c>
      <c r="L99" s="60"/>
      <c r="M99" s="198" t="s">
        <v>21</v>
      </c>
      <c r="N99" s="199" t="s">
        <v>46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233</v>
      </c>
      <c r="AT99" s="23" t="s">
        <v>146</v>
      </c>
      <c r="AU99" s="23" t="s">
        <v>85</v>
      </c>
      <c r="AY99" s="23" t="s">
        <v>144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83</v>
      </c>
      <c r="BK99" s="202">
        <f>ROUND(I99*H99,2)</f>
        <v>0</v>
      </c>
      <c r="BL99" s="23" t="s">
        <v>233</v>
      </c>
      <c r="BM99" s="23" t="s">
        <v>1022</v>
      </c>
    </row>
    <row r="100" spans="2:65" s="11" customFormat="1">
      <c r="B100" s="203"/>
      <c r="C100" s="204"/>
      <c r="D100" s="205" t="s">
        <v>153</v>
      </c>
      <c r="E100" s="206" t="s">
        <v>21</v>
      </c>
      <c r="F100" s="207" t="s">
        <v>1023</v>
      </c>
      <c r="G100" s="204"/>
      <c r="H100" s="206" t="s">
        <v>21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153</v>
      </c>
      <c r="AU100" s="213" t="s">
        <v>85</v>
      </c>
      <c r="AV100" s="11" t="s">
        <v>83</v>
      </c>
      <c r="AW100" s="11" t="s">
        <v>38</v>
      </c>
      <c r="AX100" s="11" t="s">
        <v>75</v>
      </c>
      <c r="AY100" s="213" t="s">
        <v>144</v>
      </c>
    </row>
    <row r="101" spans="2:65" s="12" customFormat="1">
      <c r="B101" s="214"/>
      <c r="C101" s="215"/>
      <c r="D101" s="205" t="s">
        <v>153</v>
      </c>
      <c r="E101" s="216" t="s">
        <v>21</v>
      </c>
      <c r="F101" s="217" t="s">
        <v>1024</v>
      </c>
      <c r="G101" s="215"/>
      <c r="H101" s="218">
        <v>20.399999999999999</v>
      </c>
      <c r="I101" s="219"/>
      <c r="J101" s="215"/>
      <c r="K101" s="215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153</v>
      </c>
      <c r="AU101" s="224" t="s">
        <v>85</v>
      </c>
      <c r="AV101" s="12" t="s">
        <v>85</v>
      </c>
      <c r="AW101" s="12" t="s">
        <v>38</v>
      </c>
      <c r="AX101" s="12" t="s">
        <v>75</v>
      </c>
      <c r="AY101" s="224" t="s">
        <v>144</v>
      </c>
    </row>
    <row r="102" spans="2:65" s="11" customFormat="1">
      <c r="B102" s="203"/>
      <c r="C102" s="204"/>
      <c r="D102" s="205" t="s">
        <v>153</v>
      </c>
      <c r="E102" s="206" t="s">
        <v>21</v>
      </c>
      <c r="F102" s="207" t="s">
        <v>1025</v>
      </c>
      <c r="G102" s="204"/>
      <c r="H102" s="206" t="s">
        <v>21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153</v>
      </c>
      <c r="AU102" s="213" t="s">
        <v>85</v>
      </c>
      <c r="AV102" s="11" t="s">
        <v>83</v>
      </c>
      <c r="AW102" s="11" t="s">
        <v>38</v>
      </c>
      <c r="AX102" s="11" t="s">
        <v>75</v>
      </c>
      <c r="AY102" s="213" t="s">
        <v>144</v>
      </c>
    </row>
    <row r="103" spans="2:65" s="12" customFormat="1">
      <c r="B103" s="214"/>
      <c r="C103" s="215"/>
      <c r="D103" s="205" t="s">
        <v>153</v>
      </c>
      <c r="E103" s="216" t="s">
        <v>21</v>
      </c>
      <c r="F103" s="217" t="s">
        <v>1026</v>
      </c>
      <c r="G103" s="215"/>
      <c r="H103" s="218">
        <v>6.9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153</v>
      </c>
      <c r="AU103" s="224" t="s">
        <v>85</v>
      </c>
      <c r="AV103" s="12" t="s">
        <v>85</v>
      </c>
      <c r="AW103" s="12" t="s">
        <v>38</v>
      </c>
      <c r="AX103" s="12" t="s">
        <v>75</v>
      </c>
      <c r="AY103" s="224" t="s">
        <v>144</v>
      </c>
    </row>
    <row r="104" spans="2:65" s="11" customFormat="1">
      <c r="B104" s="203"/>
      <c r="C104" s="204"/>
      <c r="D104" s="205" t="s">
        <v>153</v>
      </c>
      <c r="E104" s="206" t="s">
        <v>21</v>
      </c>
      <c r="F104" s="207" t="s">
        <v>1027</v>
      </c>
      <c r="G104" s="204"/>
      <c r="H104" s="206" t="s">
        <v>21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153</v>
      </c>
      <c r="AU104" s="213" t="s">
        <v>85</v>
      </c>
      <c r="AV104" s="11" t="s">
        <v>83</v>
      </c>
      <c r="AW104" s="11" t="s">
        <v>38</v>
      </c>
      <c r="AX104" s="11" t="s">
        <v>75</v>
      </c>
      <c r="AY104" s="213" t="s">
        <v>144</v>
      </c>
    </row>
    <row r="105" spans="2:65" s="12" customFormat="1">
      <c r="B105" s="214"/>
      <c r="C105" s="215"/>
      <c r="D105" s="205" t="s">
        <v>153</v>
      </c>
      <c r="E105" s="216" t="s">
        <v>21</v>
      </c>
      <c r="F105" s="217" t="s">
        <v>1028</v>
      </c>
      <c r="G105" s="215"/>
      <c r="H105" s="218">
        <v>7.85</v>
      </c>
      <c r="I105" s="219"/>
      <c r="J105" s="215"/>
      <c r="K105" s="215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153</v>
      </c>
      <c r="AU105" s="224" t="s">
        <v>85</v>
      </c>
      <c r="AV105" s="12" t="s">
        <v>85</v>
      </c>
      <c r="AW105" s="12" t="s">
        <v>38</v>
      </c>
      <c r="AX105" s="12" t="s">
        <v>75</v>
      </c>
      <c r="AY105" s="224" t="s">
        <v>144</v>
      </c>
    </row>
    <row r="106" spans="2:65" s="13" customFormat="1">
      <c r="B106" s="235"/>
      <c r="C106" s="236"/>
      <c r="D106" s="205" t="s">
        <v>153</v>
      </c>
      <c r="E106" s="237" t="s">
        <v>21</v>
      </c>
      <c r="F106" s="238" t="s">
        <v>232</v>
      </c>
      <c r="G106" s="236"/>
      <c r="H106" s="239">
        <v>35.15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153</v>
      </c>
      <c r="AU106" s="245" t="s">
        <v>85</v>
      </c>
      <c r="AV106" s="13" t="s">
        <v>151</v>
      </c>
      <c r="AW106" s="13" t="s">
        <v>38</v>
      </c>
      <c r="AX106" s="13" t="s">
        <v>83</v>
      </c>
      <c r="AY106" s="245" t="s">
        <v>144</v>
      </c>
    </row>
    <row r="107" spans="2:65" s="1" customFormat="1" ht="16.5" customHeight="1">
      <c r="B107" s="40"/>
      <c r="C107" s="225" t="s">
        <v>199</v>
      </c>
      <c r="D107" s="225" t="s">
        <v>215</v>
      </c>
      <c r="E107" s="226" t="s">
        <v>1029</v>
      </c>
      <c r="F107" s="227" t="s">
        <v>1030</v>
      </c>
      <c r="G107" s="228" t="s">
        <v>149</v>
      </c>
      <c r="H107" s="229">
        <v>40.423000000000002</v>
      </c>
      <c r="I107" s="230"/>
      <c r="J107" s="231">
        <f>ROUND(I107*H107,2)</f>
        <v>0</v>
      </c>
      <c r="K107" s="227" t="s">
        <v>150</v>
      </c>
      <c r="L107" s="232"/>
      <c r="M107" s="233" t="s">
        <v>21</v>
      </c>
      <c r="N107" s="234" t="s">
        <v>46</v>
      </c>
      <c r="O107" s="41"/>
      <c r="P107" s="200">
        <f>O107*H107</f>
        <v>0</v>
      </c>
      <c r="Q107" s="200">
        <v>3.8000000000000002E-4</v>
      </c>
      <c r="R107" s="200">
        <f>Q107*H107</f>
        <v>1.5360740000000001E-2</v>
      </c>
      <c r="S107" s="200">
        <v>0</v>
      </c>
      <c r="T107" s="201">
        <f>S107*H107</f>
        <v>0</v>
      </c>
      <c r="AR107" s="23" t="s">
        <v>350</v>
      </c>
      <c r="AT107" s="23" t="s">
        <v>215</v>
      </c>
      <c r="AU107" s="23" t="s">
        <v>85</v>
      </c>
      <c r="AY107" s="23" t="s">
        <v>144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3" t="s">
        <v>83</v>
      </c>
      <c r="BK107" s="202">
        <f>ROUND(I107*H107,2)</f>
        <v>0</v>
      </c>
      <c r="BL107" s="23" t="s">
        <v>233</v>
      </c>
      <c r="BM107" s="23" t="s">
        <v>1031</v>
      </c>
    </row>
    <row r="108" spans="2:65" s="12" customFormat="1">
      <c r="B108" s="214"/>
      <c r="C108" s="215"/>
      <c r="D108" s="205" t="s">
        <v>153</v>
      </c>
      <c r="E108" s="215"/>
      <c r="F108" s="217" t="s">
        <v>1032</v>
      </c>
      <c r="G108" s="215"/>
      <c r="H108" s="218">
        <v>40.423000000000002</v>
      </c>
      <c r="I108" s="219"/>
      <c r="J108" s="215"/>
      <c r="K108" s="215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153</v>
      </c>
      <c r="AU108" s="224" t="s">
        <v>85</v>
      </c>
      <c r="AV108" s="12" t="s">
        <v>85</v>
      </c>
      <c r="AW108" s="12" t="s">
        <v>6</v>
      </c>
      <c r="AX108" s="12" t="s">
        <v>83</v>
      </c>
      <c r="AY108" s="224" t="s">
        <v>144</v>
      </c>
    </row>
    <row r="109" spans="2:65" s="1" customFormat="1" ht="38.25" customHeight="1">
      <c r="B109" s="40"/>
      <c r="C109" s="191" t="s">
        <v>205</v>
      </c>
      <c r="D109" s="191" t="s">
        <v>146</v>
      </c>
      <c r="E109" s="192" t="s">
        <v>1033</v>
      </c>
      <c r="F109" s="193" t="s">
        <v>1034</v>
      </c>
      <c r="G109" s="194" t="s">
        <v>149</v>
      </c>
      <c r="H109" s="195">
        <v>35.15</v>
      </c>
      <c r="I109" s="196"/>
      <c r="J109" s="197">
        <f>ROUND(I109*H109,2)</f>
        <v>0</v>
      </c>
      <c r="K109" s="193" t="s">
        <v>150</v>
      </c>
      <c r="L109" s="60"/>
      <c r="M109" s="198" t="s">
        <v>21</v>
      </c>
      <c r="N109" s="199" t="s">
        <v>46</v>
      </c>
      <c r="O109" s="41"/>
      <c r="P109" s="200">
        <f>O109*H109</f>
        <v>0</v>
      </c>
      <c r="Q109" s="200">
        <v>7.6E-3</v>
      </c>
      <c r="R109" s="200">
        <f>Q109*H109</f>
        <v>0.26713999999999999</v>
      </c>
      <c r="S109" s="200">
        <v>0</v>
      </c>
      <c r="T109" s="201">
        <f>S109*H109</f>
        <v>0</v>
      </c>
      <c r="AR109" s="23" t="s">
        <v>233</v>
      </c>
      <c r="AT109" s="23" t="s">
        <v>146</v>
      </c>
      <c r="AU109" s="23" t="s">
        <v>85</v>
      </c>
      <c r="AY109" s="23" t="s">
        <v>144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83</v>
      </c>
      <c r="BK109" s="202">
        <f>ROUND(I109*H109,2)</f>
        <v>0</v>
      </c>
      <c r="BL109" s="23" t="s">
        <v>233</v>
      </c>
      <c r="BM109" s="23" t="s">
        <v>1035</v>
      </c>
    </row>
    <row r="110" spans="2:65" s="11" customFormat="1">
      <c r="B110" s="203"/>
      <c r="C110" s="204"/>
      <c r="D110" s="205" t="s">
        <v>153</v>
      </c>
      <c r="E110" s="206" t="s">
        <v>21</v>
      </c>
      <c r="F110" s="207" t="s">
        <v>1023</v>
      </c>
      <c r="G110" s="204"/>
      <c r="H110" s="206" t="s">
        <v>21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153</v>
      </c>
      <c r="AU110" s="213" t="s">
        <v>85</v>
      </c>
      <c r="AV110" s="11" t="s">
        <v>83</v>
      </c>
      <c r="AW110" s="11" t="s">
        <v>38</v>
      </c>
      <c r="AX110" s="11" t="s">
        <v>75</v>
      </c>
      <c r="AY110" s="213" t="s">
        <v>144</v>
      </c>
    </row>
    <row r="111" spans="2:65" s="12" customFormat="1">
      <c r="B111" s="214"/>
      <c r="C111" s="215"/>
      <c r="D111" s="205" t="s">
        <v>153</v>
      </c>
      <c r="E111" s="216" t="s">
        <v>21</v>
      </c>
      <c r="F111" s="217" t="s">
        <v>1024</v>
      </c>
      <c r="G111" s="215"/>
      <c r="H111" s="218">
        <v>20.399999999999999</v>
      </c>
      <c r="I111" s="219"/>
      <c r="J111" s="215"/>
      <c r="K111" s="215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153</v>
      </c>
      <c r="AU111" s="224" t="s">
        <v>85</v>
      </c>
      <c r="AV111" s="12" t="s">
        <v>85</v>
      </c>
      <c r="AW111" s="12" t="s">
        <v>38</v>
      </c>
      <c r="AX111" s="12" t="s">
        <v>75</v>
      </c>
      <c r="AY111" s="224" t="s">
        <v>144</v>
      </c>
    </row>
    <row r="112" spans="2:65" s="11" customFormat="1">
      <c r="B112" s="203"/>
      <c r="C112" s="204"/>
      <c r="D112" s="205" t="s">
        <v>153</v>
      </c>
      <c r="E112" s="206" t="s">
        <v>21</v>
      </c>
      <c r="F112" s="207" t="s">
        <v>1025</v>
      </c>
      <c r="G112" s="204"/>
      <c r="H112" s="206" t="s">
        <v>21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153</v>
      </c>
      <c r="AU112" s="213" t="s">
        <v>85</v>
      </c>
      <c r="AV112" s="11" t="s">
        <v>83</v>
      </c>
      <c r="AW112" s="11" t="s">
        <v>38</v>
      </c>
      <c r="AX112" s="11" t="s">
        <v>75</v>
      </c>
      <c r="AY112" s="213" t="s">
        <v>144</v>
      </c>
    </row>
    <row r="113" spans="2:65" s="12" customFormat="1">
      <c r="B113" s="214"/>
      <c r="C113" s="215"/>
      <c r="D113" s="205" t="s">
        <v>153</v>
      </c>
      <c r="E113" s="216" t="s">
        <v>21</v>
      </c>
      <c r="F113" s="217" t="s">
        <v>1026</v>
      </c>
      <c r="G113" s="215"/>
      <c r="H113" s="218">
        <v>6.9</v>
      </c>
      <c r="I113" s="219"/>
      <c r="J113" s="215"/>
      <c r="K113" s="215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153</v>
      </c>
      <c r="AU113" s="224" t="s">
        <v>85</v>
      </c>
      <c r="AV113" s="12" t="s">
        <v>85</v>
      </c>
      <c r="AW113" s="12" t="s">
        <v>38</v>
      </c>
      <c r="AX113" s="12" t="s">
        <v>75</v>
      </c>
      <c r="AY113" s="224" t="s">
        <v>144</v>
      </c>
    </row>
    <row r="114" spans="2:65" s="11" customFormat="1">
      <c r="B114" s="203"/>
      <c r="C114" s="204"/>
      <c r="D114" s="205" t="s">
        <v>153</v>
      </c>
      <c r="E114" s="206" t="s">
        <v>21</v>
      </c>
      <c r="F114" s="207" t="s">
        <v>1027</v>
      </c>
      <c r="G114" s="204"/>
      <c r="H114" s="206" t="s">
        <v>21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153</v>
      </c>
      <c r="AU114" s="213" t="s">
        <v>85</v>
      </c>
      <c r="AV114" s="11" t="s">
        <v>83</v>
      </c>
      <c r="AW114" s="11" t="s">
        <v>38</v>
      </c>
      <c r="AX114" s="11" t="s">
        <v>75</v>
      </c>
      <c r="AY114" s="213" t="s">
        <v>144</v>
      </c>
    </row>
    <row r="115" spans="2:65" s="12" customFormat="1">
      <c r="B115" s="214"/>
      <c r="C115" s="215"/>
      <c r="D115" s="205" t="s">
        <v>153</v>
      </c>
      <c r="E115" s="216" t="s">
        <v>21</v>
      </c>
      <c r="F115" s="217" t="s">
        <v>1028</v>
      </c>
      <c r="G115" s="215"/>
      <c r="H115" s="218">
        <v>7.85</v>
      </c>
      <c r="I115" s="219"/>
      <c r="J115" s="215"/>
      <c r="K115" s="215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153</v>
      </c>
      <c r="AU115" s="224" t="s">
        <v>85</v>
      </c>
      <c r="AV115" s="12" t="s">
        <v>85</v>
      </c>
      <c r="AW115" s="12" t="s">
        <v>38</v>
      </c>
      <c r="AX115" s="12" t="s">
        <v>75</v>
      </c>
      <c r="AY115" s="224" t="s">
        <v>144</v>
      </c>
    </row>
    <row r="116" spans="2:65" s="13" customFormat="1">
      <c r="B116" s="235"/>
      <c r="C116" s="236"/>
      <c r="D116" s="205" t="s">
        <v>153</v>
      </c>
      <c r="E116" s="237" t="s">
        <v>21</v>
      </c>
      <c r="F116" s="238" t="s">
        <v>232</v>
      </c>
      <c r="G116" s="236"/>
      <c r="H116" s="239">
        <v>35.15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153</v>
      </c>
      <c r="AU116" s="245" t="s">
        <v>85</v>
      </c>
      <c r="AV116" s="13" t="s">
        <v>151</v>
      </c>
      <c r="AW116" s="13" t="s">
        <v>38</v>
      </c>
      <c r="AX116" s="13" t="s">
        <v>83</v>
      </c>
      <c r="AY116" s="245" t="s">
        <v>144</v>
      </c>
    </row>
    <row r="117" spans="2:65" s="10" customFormat="1" ht="29.85" customHeight="1">
      <c r="B117" s="175"/>
      <c r="C117" s="176"/>
      <c r="D117" s="177" t="s">
        <v>74</v>
      </c>
      <c r="E117" s="189" t="s">
        <v>1036</v>
      </c>
      <c r="F117" s="189" t="s">
        <v>1037</v>
      </c>
      <c r="G117" s="176"/>
      <c r="H117" s="176"/>
      <c r="I117" s="179"/>
      <c r="J117" s="190">
        <f>BK117</f>
        <v>0</v>
      </c>
      <c r="K117" s="176"/>
      <c r="L117" s="181"/>
      <c r="M117" s="182"/>
      <c r="N117" s="183"/>
      <c r="O117" s="183"/>
      <c r="P117" s="184">
        <f>SUM(P118:P121)</f>
        <v>0</v>
      </c>
      <c r="Q117" s="183"/>
      <c r="R117" s="184">
        <f>SUM(R118:R121)</f>
        <v>2.7902959999999997E-2</v>
      </c>
      <c r="S117" s="183"/>
      <c r="T117" s="185">
        <f>SUM(T118:T121)</f>
        <v>0</v>
      </c>
      <c r="AR117" s="186" t="s">
        <v>85</v>
      </c>
      <c r="AT117" s="187" t="s">
        <v>74</v>
      </c>
      <c r="AU117" s="187" t="s">
        <v>83</v>
      </c>
      <c r="AY117" s="186" t="s">
        <v>144</v>
      </c>
      <c r="BK117" s="188">
        <f>SUM(BK118:BK121)</f>
        <v>0</v>
      </c>
    </row>
    <row r="118" spans="2:65" s="1" customFormat="1" ht="25.5" customHeight="1">
      <c r="B118" s="40"/>
      <c r="C118" s="191" t="s">
        <v>210</v>
      </c>
      <c r="D118" s="191" t="s">
        <v>146</v>
      </c>
      <c r="E118" s="192" t="s">
        <v>1038</v>
      </c>
      <c r="F118" s="193" t="s">
        <v>1039</v>
      </c>
      <c r="G118" s="194" t="s">
        <v>149</v>
      </c>
      <c r="H118" s="195">
        <v>34.027999999999999</v>
      </c>
      <c r="I118" s="196"/>
      <c r="J118" s="197">
        <f>ROUND(I118*H118,2)</f>
        <v>0</v>
      </c>
      <c r="K118" s="193" t="s">
        <v>150</v>
      </c>
      <c r="L118" s="60"/>
      <c r="M118" s="198" t="s">
        <v>21</v>
      </c>
      <c r="N118" s="199" t="s">
        <v>46</v>
      </c>
      <c r="O118" s="41"/>
      <c r="P118" s="200">
        <f>O118*H118</f>
        <v>0</v>
      </c>
      <c r="Q118" s="200">
        <v>2.0000000000000001E-4</v>
      </c>
      <c r="R118" s="200">
        <f>Q118*H118</f>
        <v>6.8056000000000002E-3</v>
      </c>
      <c r="S118" s="200">
        <v>0</v>
      </c>
      <c r="T118" s="201">
        <f>S118*H118</f>
        <v>0</v>
      </c>
      <c r="AR118" s="23" t="s">
        <v>233</v>
      </c>
      <c r="AT118" s="23" t="s">
        <v>146</v>
      </c>
      <c r="AU118" s="23" t="s">
        <v>85</v>
      </c>
      <c r="AY118" s="23" t="s">
        <v>144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3" t="s">
        <v>83</v>
      </c>
      <c r="BK118" s="202">
        <f>ROUND(I118*H118,2)</f>
        <v>0</v>
      </c>
      <c r="BL118" s="23" t="s">
        <v>233</v>
      </c>
      <c r="BM118" s="23" t="s">
        <v>1040</v>
      </c>
    </row>
    <row r="119" spans="2:65" s="11" customFormat="1">
      <c r="B119" s="203"/>
      <c r="C119" s="204"/>
      <c r="D119" s="205" t="s">
        <v>153</v>
      </c>
      <c r="E119" s="206" t="s">
        <v>21</v>
      </c>
      <c r="F119" s="207" t="s">
        <v>1041</v>
      </c>
      <c r="G119" s="204"/>
      <c r="H119" s="206" t="s">
        <v>21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153</v>
      </c>
      <c r="AU119" s="213" t="s">
        <v>85</v>
      </c>
      <c r="AV119" s="11" t="s">
        <v>83</v>
      </c>
      <c r="AW119" s="11" t="s">
        <v>38</v>
      </c>
      <c r="AX119" s="11" t="s">
        <v>75</v>
      </c>
      <c r="AY119" s="213" t="s">
        <v>144</v>
      </c>
    </row>
    <row r="120" spans="2:65" s="12" customFormat="1">
      <c r="B120" s="214"/>
      <c r="C120" s="215"/>
      <c r="D120" s="205" t="s">
        <v>153</v>
      </c>
      <c r="E120" s="216" t="s">
        <v>21</v>
      </c>
      <c r="F120" s="217" t="s">
        <v>1042</v>
      </c>
      <c r="G120" s="215"/>
      <c r="H120" s="218">
        <v>34.027999999999999</v>
      </c>
      <c r="I120" s="219"/>
      <c r="J120" s="215"/>
      <c r="K120" s="215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153</v>
      </c>
      <c r="AU120" s="224" t="s">
        <v>85</v>
      </c>
      <c r="AV120" s="12" t="s">
        <v>85</v>
      </c>
      <c r="AW120" s="12" t="s">
        <v>38</v>
      </c>
      <c r="AX120" s="12" t="s">
        <v>83</v>
      </c>
      <c r="AY120" s="224" t="s">
        <v>144</v>
      </c>
    </row>
    <row r="121" spans="2:65" s="1" customFormat="1" ht="25.5" customHeight="1">
      <c r="B121" s="40"/>
      <c r="C121" s="191" t="s">
        <v>214</v>
      </c>
      <c r="D121" s="191" t="s">
        <v>146</v>
      </c>
      <c r="E121" s="192" t="s">
        <v>1043</v>
      </c>
      <c r="F121" s="193" t="s">
        <v>1044</v>
      </c>
      <c r="G121" s="194" t="s">
        <v>149</v>
      </c>
      <c r="H121" s="195">
        <v>34.027999999999999</v>
      </c>
      <c r="I121" s="196"/>
      <c r="J121" s="197">
        <f>ROUND(I121*H121,2)</f>
        <v>0</v>
      </c>
      <c r="K121" s="193" t="s">
        <v>150</v>
      </c>
      <c r="L121" s="60"/>
      <c r="M121" s="198" t="s">
        <v>21</v>
      </c>
      <c r="N121" s="247" t="s">
        <v>46</v>
      </c>
      <c r="O121" s="248"/>
      <c r="P121" s="249">
        <f>O121*H121</f>
        <v>0</v>
      </c>
      <c r="Q121" s="249">
        <v>6.2E-4</v>
      </c>
      <c r="R121" s="249">
        <f>Q121*H121</f>
        <v>2.1097359999999999E-2</v>
      </c>
      <c r="S121" s="249">
        <v>0</v>
      </c>
      <c r="T121" s="250">
        <f>S121*H121</f>
        <v>0</v>
      </c>
      <c r="AR121" s="23" t="s">
        <v>233</v>
      </c>
      <c r="AT121" s="23" t="s">
        <v>146</v>
      </c>
      <c r="AU121" s="23" t="s">
        <v>85</v>
      </c>
      <c r="AY121" s="23" t="s">
        <v>144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3" t="s">
        <v>83</v>
      </c>
      <c r="BK121" s="202">
        <f>ROUND(I121*H121,2)</f>
        <v>0</v>
      </c>
      <c r="BL121" s="23" t="s">
        <v>233</v>
      </c>
      <c r="BM121" s="23" t="s">
        <v>1045</v>
      </c>
    </row>
    <row r="122" spans="2:65" s="1" customFormat="1" ht="6.95" customHeight="1">
      <c r="B122" s="55"/>
      <c r="C122" s="56"/>
      <c r="D122" s="56"/>
      <c r="E122" s="56"/>
      <c r="F122" s="56"/>
      <c r="G122" s="56"/>
      <c r="H122" s="56"/>
      <c r="I122" s="138"/>
      <c r="J122" s="56"/>
      <c r="K122" s="56"/>
      <c r="L122" s="60"/>
    </row>
  </sheetData>
  <sheetProtection algorithmName="SHA-512" hashValue="K+EAMivyj7PhQfpvqcUEbzSRQEaSbFowgfugZNe9Nf+mJBki/E5ZMoJ4UMfN0RNUmoPywYZXf7fLO0R+Cm2ydA==" saltValue="tWKI+MCKbmd3uf7MNIQfm61RUJ855xQJa9klR6uEFqLv8HcbcnZRkrxy0cEKlpa9Uz/EXieMPcjO//2yCkaBrA==" spinCount="100000" sheet="1" objects="1" scenarios="1" formatColumns="0" formatRows="0" autoFilter="0"/>
  <autoFilter ref="C81:K121" xr:uid="{00000000-0009-0000-0000-000002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1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78"/>
  <sheetViews>
    <sheetView showGridLines="0" workbookViewId="0">
      <pane ySplit="1" topLeftCell="A173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98</v>
      </c>
      <c r="G1" s="371" t="s">
        <v>99</v>
      </c>
      <c r="H1" s="371"/>
      <c r="I1" s="114"/>
      <c r="J1" s="113" t="s">
        <v>100</v>
      </c>
      <c r="K1" s="112" t="s">
        <v>101</v>
      </c>
      <c r="L1" s="113" t="s">
        <v>102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103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2" t="str">
        <f>'Rekapitulace stavby'!K6</f>
        <v>Stavební úpravy č.p. 1154 Kostelec nad Orlicí</v>
      </c>
      <c r="F7" s="373"/>
      <c r="G7" s="373"/>
      <c r="H7" s="373"/>
      <c r="I7" s="116"/>
      <c r="J7" s="28"/>
      <c r="K7" s="30"/>
    </row>
    <row r="8" spans="1:70" s="1" customFormat="1" ht="15">
      <c r="B8" s="40"/>
      <c r="C8" s="41"/>
      <c r="D8" s="36" t="s">
        <v>104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4" t="s">
        <v>1046</v>
      </c>
      <c r="F9" s="375"/>
      <c r="G9" s="375"/>
      <c r="H9" s="375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23. 9. 2018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37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39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3" t="s">
        <v>21</v>
      </c>
      <c r="F24" s="363"/>
      <c r="G24" s="363"/>
      <c r="H24" s="363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ROUND(J85,2)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ROUND(SUM(BE85:BE177), 2)</f>
        <v>0</v>
      </c>
      <c r="G30" s="41"/>
      <c r="H30" s="41"/>
      <c r="I30" s="130">
        <v>0.21</v>
      </c>
      <c r="J30" s="129">
        <f>ROUND(ROUND((SUM(BE85:BE177)),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ROUND(SUM(BF85:BF177), 2)</f>
        <v>0</v>
      </c>
      <c r="G31" s="41"/>
      <c r="H31" s="41"/>
      <c r="I31" s="130">
        <v>0.15</v>
      </c>
      <c r="J31" s="129">
        <f>ROUND(ROUND((SUM(BF85:BF177)),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ROUND(SUM(BG85:BG177),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ROUND(SUM(BH85:BH177),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ROUND(SUM(BI85:BI177),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2" t="str">
        <f>E7</f>
        <v>Stavební úpravy č.p. 1154 Kostelec nad Orlicí</v>
      </c>
      <c r="F45" s="373"/>
      <c r="G45" s="373"/>
      <c r="H45" s="373"/>
      <c r="I45" s="117"/>
      <c r="J45" s="41"/>
      <c r="K45" s="44"/>
    </row>
    <row r="46" spans="2:11" s="1" customFormat="1" ht="14.45" customHeight="1">
      <c r="B46" s="40"/>
      <c r="C46" s="36" t="s">
        <v>104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4" t="str">
        <f>E9</f>
        <v>03UZN - Uznatelné - Elektro - Stavební úpravy č.p. 1154 Kostelec nad Orlicí</v>
      </c>
      <c r="F47" s="375"/>
      <c r="G47" s="375"/>
      <c r="H47" s="375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p.p.č. 1181/2, k. ú. Kostelec nad Orlicí</v>
      </c>
      <c r="G49" s="41"/>
      <c r="H49" s="41"/>
      <c r="I49" s="118" t="s">
        <v>25</v>
      </c>
      <c r="J49" s="119" t="str">
        <f>IF(J12="","",J12)</f>
        <v>23. 9. 2018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Město Kostelec nad Orlicí, Palackého náměstí 38</v>
      </c>
      <c r="G51" s="41"/>
      <c r="H51" s="41"/>
      <c r="I51" s="118" t="s">
        <v>34</v>
      </c>
      <c r="J51" s="363" t="str">
        <f>E21</f>
        <v>Ing. Jiří Urban, Dobrošov 66, 547 01 Náchod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107</v>
      </c>
      <c r="D54" s="131"/>
      <c r="E54" s="131"/>
      <c r="F54" s="131"/>
      <c r="G54" s="131"/>
      <c r="H54" s="131"/>
      <c r="I54" s="144"/>
      <c r="J54" s="145" t="s">
        <v>108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109</v>
      </c>
      <c r="D56" s="41"/>
      <c r="E56" s="41"/>
      <c r="F56" s="41"/>
      <c r="G56" s="41"/>
      <c r="H56" s="41"/>
      <c r="I56" s="117"/>
      <c r="J56" s="127">
        <f>J85</f>
        <v>0</v>
      </c>
      <c r="K56" s="44"/>
      <c r="AU56" s="23" t="s">
        <v>110</v>
      </c>
    </row>
    <row r="57" spans="2:47" s="7" customFormat="1" ht="24.95" customHeight="1">
      <c r="B57" s="148"/>
      <c r="C57" s="149"/>
      <c r="D57" s="150" t="s">
        <v>1047</v>
      </c>
      <c r="E57" s="151"/>
      <c r="F57" s="151"/>
      <c r="G57" s="151"/>
      <c r="H57" s="151"/>
      <c r="I57" s="152"/>
      <c r="J57" s="153">
        <f>J86</f>
        <v>0</v>
      </c>
      <c r="K57" s="154"/>
    </row>
    <row r="58" spans="2:47" s="8" customFormat="1" ht="19.899999999999999" customHeight="1">
      <c r="B58" s="155"/>
      <c r="C58" s="156"/>
      <c r="D58" s="157" t="s">
        <v>1048</v>
      </c>
      <c r="E58" s="158"/>
      <c r="F58" s="158"/>
      <c r="G58" s="158"/>
      <c r="H58" s="158"/>
      <c r="I58" s="159"/>
      <c r="J58" s="160">
        <f>J87</f>
        <v>0</v>
      </c>
      <c r="K58" s="161"/>
    </row>
    <row r="59" spans="2:47" s="8" customFormat="1" ht="19.899999999999999" customHeight="1">
      <c r="B59" s="155"/>
      <c r="C59" s="156"/>
      <c r="D59" s="157" t="s">
        <v>1049</v>
      </c>
      <c r="E59" s="158"/>
      <c r="F59" s="158"/>
      <c r="G59" s="158"/>
      <c r="H59" s="158"/>
      <c r="I59" s="159"/>
      <c r="J59" s="160">
        <f>J90</f>
        <v>0</v>
      </c>
      <c r="K59" s="161"/>
    </row>
    <row r="60" spans="2:47" s="8" customFormat="1" ht="19.899999999999999" customHeight="1">
      <c r="B60" s="155"/>
      <c r="C60" s="156"/>
      <c r="D60" s="157" t="s">
        <v>1050</v>
      </c>
      <c r="E60" s="158"/>
      <c r="F60" s="158"/>
      <c r="G60" s="158"/>
      <c r="H60" s="158"/>
      <c r="I60" s="159"/>
      <c r="J60" s="160">
        <f>J98</f>
        <v>0</v>
      </c>
      <c r="K60" s="161"/>
    </row>
    <row r="61" spans="2:47" s="8" customFormat="1" ht="19.899999999999999" customHeight="1">
      <c r="B61" s="155"/>
      <c r="C61" s="156"/>
      <c r="D61" s="157" t="s">
        <v>1051</v>
      </c>
      <c r="E61" s="158"/>
      <c r="F61" s="158"/>
      <c r="G61" s="158"/>
      <c r="H61" s="158"/>
      <c r="I61" s="159"/>
      <c r="J61" s="160">
        <f>J108</f>
        <v>0</v>
      </c>
      <c r="K61" s="161"/>
    </row>
    <row r="62" spans="2:47" s="7" customFormat="1" ht="24.95" customHeight="1">
      <c r="B62" s="148"/>
      <c r="C62" s="149"/>
      <c r="D62" s="150" t="s">
        <v>1052</v>
      </c>
      <c r="E62" s="151"/>
      <c r="F62" s="151"/>
      <c r="G62" s="151"/>
      <c r="H62" s="151"/>
      <c r="I62" s="152"/>
      <c r="J62" s="153">
        <f>J117</f>
        <v>0</v>
      </c>
      <c r="K62" s="154"/>
    </row>
    <row r="63" spans="2:47" s="7" customFormat="1" ht="24.95" customHeight="1">
      <c r="B63" s="148"/>
      <c r="C63" s="149"/>
      <c r="D63" s="150" t="s">
        <v>1053</v>
      </c>
      <c r="E63" s="151"/>
      <c r="F63" s="151"/>
      <c r="G63" s="151"/>
      <c r="H63" s="151"/>
      <c r="I63" s="152"/>
      <c r="J63" s="153">
        <f>J141</f>
        <v>0</v>
      </c>
      <c r="K63" s="154"/>
    </row>
    <row r="64" spans="2:47" s="7" customFormat="1" ht="24.95" customHeight="1">
      <c r="B64" s="148"/>
      <c r="C64" s="149"/>
      <c r="D64" s="150" t="s">
        <v>1054</v>
      </c>
      <c r="E64" s="151"/>
      <c r="F64" s="151"/>
      <c r="G64" s="151"/>
      <c r="H64" s="151"/>
      <c r="I64" s="152"/>
      <c r="J64" s="153">
        <f>J169</f>
        <v>0</v>
      </c>
      <c r="K64" s="154"/>
    </row>
    <row r="65" spans="2:12" s="7" customFormat="1" ht="24.95" customHeight="1">
      <c r="B65" s="148"/>
      <c r="C65" s="149"/>
      <c r="D65" s="150" t="s">
        <v>1055</v>
      </c>
      <c r="E65" s="151"/>
      <c r="F65" s="151"/>
      <c r="G65" s="151"/>
      <c r="H65" s="151"/>
      <c r="I65" s="152"/>
      <c r="J65" s="153">
        <f>J175</f>
        <v>0</v>
      </c>
      <c r="K65" s="154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17"/>
      <c r="J66" s="41"/>
      <c r="K66" s="4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38"/>
      <c r="J67" s="56"/>
      <c r="K67" s="5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41"/>
      <c r="J71" s="59"/>
      <c r="K71" s="59"/>
      <c r="L71" s="60"/>
    </row>
    <row r="72" spans="2:12" s="1" customFormat="1" ht="36.950000000000003" customHeight="1">
      <c r="B72" s="40"/>
      <c r="C72" s="61" t="s">
        <v>128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4.45" customHeight="1">
      <c r="B74" s="40"/>
      <c r="C74" s="64" t="s">
        <v>18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6.5" customHeight="1">
      <c r="B75" s="40"/>
      <c r="C75" s="62"/>
      <c r="D75" s="62"/>
      <c r="E75" s="368" t="str">
        <f>E7</f>
        <v>Stavební úpravy č.p. 1154 Kostelec nad Orlicí</v>
      </c>
      <c r="F75" s="369"/>
      <c r="G75" s="369"/>
      <c r="H75" s="369"/>
      <c r="I75" s="162"/>
      <c r="J75" s="62"/>
      <c r="K75" s="62"/>
      <c r="L75" s="60"/>
    </row>
    <row r="76" spans="2:12" s="1" customFormat="1" ht="14.45" customHeight="1">
      <c r="B76" s="40"/>
      <c r="C76" s="64" t="s">
        <v>104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7.25" customHeight="1">
      <c r="B77" s="40"/>
      <c r="C77" s="62"/>
      <c r="D77" s="62"/>
      <c r="E77" s="335" t="str">
        <f>E9</f>
        <v>03UZN - Uznatelné - Elektro - Stavební úpravy č.p. 1154 Kostelec nad Orlicí</v>
      </c>
      <c r="F77" s="370"/>
      <c r="G77" s="370"/>
      <c r="H77" s="370"/>
      <c r="I77" s="162"/>
      <c r="J77" s="62"/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18" customHeight="1">
      <c r="B79" s="40"/>
      <c r="C79" s="64" t="s">
        <v>23</v>
      </c>
      <c r="D79" s="62"/>
      <c r="E79" s="62"/>
      <c r="F79" s="163" t="str">
        <f>F12</f>
        <v>p.p.č. 1181/2, k. ú. Kostelec nad Orlicí</v>
      </c>
      <c r="G79" s="62"/>
      <c r="H79" s="62"/>
      <c r="I79" s="164" t="s">
        <v>25</v>
      </c>
      <c r="J79" s="72" t="str">
        <f>IF(J12="","",J12)</f>
        <v>23. 9. 2018</v>
      </c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5">
      <c r="B81" s="40"/>
      <c r="C81" s="64" t="s">
        <v>27</v>
      </c>
      <c r="D81" s="62"/>
      <c r="E81" s="62"/>
      <c r="F81" s="163" t="str">
        <f>E15</f>
        <v>Město Kostelec nad Orlicí, Palackého náměstí 38</v>
      </c>
      <c r="G81" s="62"/>
      <c r="H81" s="62"/>
      <c r="I81" s="164" t="s">
        <v>34</v>
      </c>
      <c r="J81" s="163" t="str">
        <f>E21</f>
        <v>Ing. Jiří Urban, Dobrošov 66, 547 01 Náchod</v>
      </c>
      <c r="K81" s="62"/>
      <c r="L81" s="60"/>
    </row>
    <row r="82" spans="2:65" s="1" customFormat="1" ht="14.45" customHeight="1">
      <c r="B82" s="40"/>
      <c r="C82" s="64" t="s">
        <v>32</v>
      </c>
      <c r="D82" s="62"/>
      <c r="E82" s="62"/>
      <c r="F82" s="163" t="str">
        <f>IF(E18="","",E18)</f>
        <v/>
      </c>
      <c r="G82" s="62"/>
      <c r="H82" s="62"/>
      <c r="I82" s="162"/>
      <c r="J82" s="62"/>
      <c r="K82" s="62"/>
      <c r="L82" s="60"/>
    </row>
    <row r="83" spans="2:65" s="1" customFormat="1" ht="10.35" customHeight="1">
      <c r="B83" s="40"/>
      <c r="C83" s="62"/>
      <c r="D83" s="62"/>
      <c r="E83" s="62"/>
      <c r="F83" s="62"/>
      <c r="G83" s="62"/>
      <c r="H83" s="62"/>
      <c r="I83" s="162"/>
      <c r="J83" s="62"/>
      <c r="K83" s="62"/>
      <c r="L83" s="60"/>
    </row>
    <row r="84" spans="2:65" s="9" customFormat="1" ht="29.25" customHeight="1">
      <c r="B84" s="165"/>
      <c r="C84" s="166" t="s">
        <v>129</v>
      </c>
      <c r="D84" s="167" t="s">
        <v>60</v>
      </c>
      <c r="E84" s="167" t="s">
        <v>56</v>
      </c>
      <c r="F84" s="167" t="s">
        <v>130</v>
      </c>
      <c r="G84" s="167" t="s">
        <v>131</v>
      </c>
      <c r="H84" s="167" t="s">
        <v>132</v>
      </c>
      <c r="I84" s="168" t="s">
        <v>133</v>
      </c>
      <c r="J84" s="167" t="s">
        <v>108</v>
      </c>
      <c r="K84" s="169" t="s">
        <v>134</v>
      </c>
      <c r="L84" s="170"/>
      <c r="M84" s="80" t="s">
        <v>135</v>
      </c>
      <c r="N84" s="81" t="s">
        <v>45</v>
      </c>
      <c r="O84" s="81" t="s">
        <v>136</v>
      </c>
      <c r="P84" s="81" t="s">
        <v>137</v>
      </c>
      <c r="Q84" s="81" t="s">
        <v>138</v>
      </c>
      <c r="R84" s="81" t="s">
        <v>139</v>
      </c>
      <c r="S84" s="81" t="s">
        <v>140</v>
      </c>
      <c r="T84" s="82" t="s">
        <v>141</v>
      </c>
    </row>
    <row r="85" spans="2:65" s="1" customFormat="1" ht="29.25" customHeight="1">
      <c r="B85" s="40"/>
      <c r="C85" s="86" t="s">
        <v>109</v>
      </c>
      <c r="D85" s="62"/>
      <c r="E85" s="62"/>
      <c r="F85" s="62"/>
      <c r="G85" s="62"/>
      <c r="H85" s="62"/>
      <c r="I85" s="162"/>
      <c r="J85" s="171">
        <f>BK85</f>
        <v>0</v>
      </c>
      <c r="K85" s="62"/>
      <c r="L85" s="60"/>
      <c r="M85" s="83"/>
      <c r="N85" s="84"/>
      <c r="O85" s="84"/>
      <c r="P85" s="172">
        <f>P86+P117+P141+P169+P175</f>
        <v>0</v>
      </c>
      <c r="Q85" s="84"/>
      <c r="R85" s="172">
        <f>R86+R117+R141+R169+R175</f>
        <v>0</v>
      </c>
      <c r="S85" s="84"/>
      <c r="T85" s="173">
        <f>T86+T117+T141+T169+T175</f>
        <v>0</v>
      </c>
      <c r="AT85" s="23" t="s">
        <v>74</v>
      </c>
      <c r="AU85" s="23" t="s">
        <v>110</v>
      </c>
      <c r="BK85" s="174">
        <f>BK86+BK117+BK141+BK169+BK175</f>
        <v>0</v>
      </c>
    </row>
    <row r="86" spans="2:65" s="10" customFormat="1" ht="37.35" customHeight="1">
      <c r="B86" s="175"/>
      <c r="C86" s="176"/>
      <c r="D86" s="177" t="s">
        <v>74</v>
      </c>
      <c r="E86" s="178" t="s">
        <v>1056</v>
      </c>
      <c r="F86" s="178" t="s">
        <v>1057</v>
      </c>
      <c r="G86" s="176"/>
      <c r="H86" s="176"/>
      <c r="I86" s="179"/>
      <c r="J86" s="180">
        <f>BK86</f>
        <v>0</v>
      </c>
      <c r="K86" s="176"/>
      <c r="L86" s="181"/>
      <c r="M86" s="182"/>
      <c r="N86" s="183"/>
      <c r="O86" s="183"/>
      <c r="P86" s="184">
        <f>P87+P90+P98+P108</f>
        <v>0</v>
      </c>
      <c r="Q86" s="183"/>
      <c r="R86" s="184">
        <f>R87+R90+R98+R108</f>
        <v>0</v>
      </c>
      <c r="S86" s="183"/>
      <c r="T86" s="185">
        <f>T87+T90+T98+T108</f>
        <v>0</v>
      </c>
      <c r="AR86" s="186" t="s">
        <v>83</v>
      </c>
      <c r="AT86" s="187" t="s">
        <v>74</v>
      </c>
      <c r="AU86" s="187" t="s">
        <v>75</v>
      </c>
      <c r="AY86" s="186" t="s">
        <v>144</v>
      </c>
      <c r="BK86" s="188">
        <f>BK87+BK90+BK98+BK108</f>
        <v>0</v>
      </c>
    </row>
    <row r="87" spans="2:65" s="10" customFormat="1" ht="19.899999999999999" customHeight="1">
      <c r="B87" s="175"/>
      <c r="C87" s="176"/>
      <c r="D87" s="177" t="s">
        <v>74</v>
      </c>
      <c r="E87" s="189" t="s">
        <v>1058</v>
      </c>
      <c r="F87" s="189" t="s">
        <v>1059</v>
      </c>
      <c r="G87" s="176"/>
      <c r="H87" s="176"/>
      <c r="I87" s="179"/>
      <c r="J87" s="190">
        <f>BK87</f>
        <v>0</v>
      </c>
      <c r="K87" s="176"/>
      <c r="L87" s="181"/>
      <c r="M87" s="182"/>
      <c r="N87" s="183"/>
      <c r="O87" s="183"/>
      <c r="P87" s="184">
        <f>SUM(P88:P89)</f>
        <v>0</v>
      </c>
      <c r="Q87" s="183"/>
      <c r="R87" s="184">
        <f>SUM(R88:R89)</f>
        <v>0</v>
      </c>
      <c r="S87" s="183"/>
      <c r="T87" s="185">
        <f>SUM(T88:T89)</f>
        <v>0</v>
      </c>
      <c r="AR87" s="186" t="s">
        <v>83</v>
      </c>
      <c r="AT87" s="187" t="s">
        <v>74</v>
      </c>
      <c r="AU87" s="187" t="s">
        <v>83</v>
      </c>
      <c r="AY87" s="186" t="s">
        <v>144</v>
      </c>
      <c r="BK87" s="188">
        <f>SUM(BK88:BK89)</f>
        <v>0</v>
      </c>
    </row>
    <row r="88" spans="2:65" s="1" customFormat="1" ht="16.5" customHeight="1">
      <c r="B88" s="40"/>
      <c r="C88" s="191" t="s">
        <v>83</v>
      </c>
      <c r="D88" s="191" t="s">
        <v>146</v>
      </c>
      <c r="E88" s="192" t="s">
        <v>83</v>
      </c>
      <c r="F88" s="193" t="s">
        <v>1060</v>
      </c>
      <c r="G88" s="194" t="s">
        <v>1061</v>
      </c>
      <c r="H88" s="195">
        <v>2</v>
      </c>
      <c r="I88" s="196"/>
      <c r="J88" s="197">
        <f>ROUND(I88*H88,2)</f>
        <v>0</v>
      </c>
      <c r="K88" s="193" t="s">
        <v>21</v>
      </c>
      <c r="L88" s="60"/>
      <c r="M88" s="198" t="s">
        <v>21</v>
      </c>
      <c r="N88" s="199" t="s">
        <v>46</v>
      </c>
      <c r="O88" s="41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3" t="s">
        <v>151</v>
      </c>
      <c r="AT88" s="23" t="s">
        <v>146</v>
      </c>
      <c r="AU88" s="23" t="s">
        <v>85</v>
      </c>
      <c r="AY88" s="23" t="s">
        <v>144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3" t="s">
        <v>83</v>
      </c>
      <c r="BK88" s="202">
        <f>ROUND(I88*H88,2)</f>
        <v>0</v>
      </c>
      <c r="BL88" s="23" t="s">
        <v>151</v>
      </c>
      <c r="BM88" s="23" t="s">
        <v>85</v>
      </c>
    </row>
    <row r="89" spans="2:65" s="1" customFormat="1" ht="16.5" customHeight="1">
      <c r="B89" s="40"/>
      <c r="C89" s="191" t="s">
        <v>85</v>
      </c>
      <c r="D89" s="191" t="s">
        <v>146</v>
      </c>
      <c r="E89" s="192" t="s">
        <v>85</v>
      </c>
      <c r="F89" s="193" t="s">
        <v>1062</v>
      </c>
      <c r="G89" s="194" t="s">
        <v>1063</v>
      </c>
      <c r="H89" s="195">
        <v>1</v>
      </c>
      <c r="I89" s="196"/>
      <c r="J89" s="197">
        <f>ROUND(I89*H89,2)</f>
        <v>0</v>
      </c>
      <c r="K89" s="193" t="s">
        <v>21</v>
      </c>
      <c r="L89" s="60"/>
      <c r="M89" s="198" t="s">
        <v>21</v>
      </c>
      <c r="N89" s="199" t="s">
        <v>46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151</v>
      </c>
      <c r="AT89" s="23" t="s">
        <v>146</v>
      </c>
      <c r="AU89" s="23" t="s">
        <v>85</v>
      </c>
      <c r="AY89" s="23" t="s">
        <v>144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83</v>
      </c>
      <c r="BK89" s="202">
        <f>ROUND(I89*H89,2)</f>
        <v>0</v>
      </c>
      <c r="BL89" s="23" t="s">
        <v>151</v>
      </c>
      <c r="BM89" s="23" t="s">
        <v>151</v>
      </c>
    </row>
    <row r="90" spans="2:65" s="10" customFormat="1" ht="29.85" customHeight="1">
      <c r="B90" s="175"/>
      <c r="C90" s="176"/>
      <c r="D90" s="177" t="s">
        <v>74</v>
      </c>
      <c r="E90" s="189" t="s">
        <v>1064</v>
      </c>
      <c r="F90" s="189" t="s">
        <v>1065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SUM(P91:P97)</f>
        <v>0</v>
      </c>
      <c r="Q90" s="183"/>
      <c r="R90" s="184">
        <f>SUM(R91:R97)</f>
        <v>0</v>
      </c>
      <c r="S90" s="183"/>
      <c r="T90" s="185">
        <f>SUM(T91:T97)</f>
        <v>0</v>
      </c>
      <c r="AR90" s="186" t="s">
        <v>83</v>
      </c>
      <c r="AT90" s="187" t="s">
        <v>74</v>
      </c>
      <c r="AU90" s="187" t="s">
        <v>83</v>
      </c>
      <c r="AY90" s="186" t="s">
        <v>144</v>
      </c>
      <c r="BK90" s="188">
        <f>SUM(BK91:BK97)</f>
        <v>0</v>
      </c>
    </row>
    <row r="91" spans="2:65" s="1" customFormat="1" ht="16.5" customHeight="1">
      <c r="B91" s="40"/>
      <c r="C91" s="191" t="s">
        <v>160</v>
      </c>
      <c r="D91" s="191" t="s">
        <v>146</v>
      </c>
      <c r="E91" s="192" t="s">
        <v>160</v>
      </c>
      <c r="F91" s="193" t="s">
        <v>1066</v>
      </c>
      <c r="G91" s="194" t="s">
        <v>1061</v>
      </c>
      <c r="H91" s="195">
        <v>1</v>
      </c>
      <c r="I91" s="196"/>
      <c r="J91" s="197">
        <f t="shared" ref="J91:J97" si="0">ROUND(I91*H91,2)</f>
        <v>0</v>
      </c>
      <c r="K91" s="193" t="s">
        <v>21</v>
      </c>
      <c r="L91" s="60"/>
      <c r="M91" s="198" t="s">
        <v>21</v>
      </c>
      <c r="N91" s="199" t="s">
        <v>46</v>
      </c>
      <c r="O91" s="41"/>
      <c r="P91" s="200">
        <f t="shared" ref="P91:P97" si="1">O91*H91</f>
        <v>0</v>
      </c>
      <c r="Q91" s="200">
        <v>0</v>
      </c>
      <c r="R91" s="200">
        <f t="shared" ref="R91:R97" si="2">Q91*H91</f>
        <v>0</v>
      </c>
      <c r="S91" s="200">
        <v>0</v>
      </c>
      <c r="T91" s="201">
        <f t="shared" ref="T91:T97" si="3">S91*H91</f>
        <v>0</v>
      </c>
      <c r="AR91" s="23" t="s">
        <v>151</v>
      </c>
      <c r="AT91" s="23" t="s">
        <v>146</v>
      </c>
      <c r="AU91" s="23" t="s">
        <v>85</v>
      </c>
      <c r="AY91" s="23" t="s">
        <v>144</v>
      </c>
      <c r="BE91" s="202">
        <f t="shared" ref="BE91:BE97" si="4">IF(N91="základní",J91,0)</f>
        <v>0</v>
      </c>
      <c r="BF91" s="202">
        <f t="shared" ref="BF91:BF97" si="5">IF(N91="snížená",J91,0)</f>
        <v>0</v>
      </c>
      <c r="BG91" s="202">
        <f t="shared" ref="BG91:BG97" si="6">IF(N91="zákl. přenesená",J91,0)</f>
        <v>0</v>
      </c>
      <c r="BH91" s="202">
        <f t="shared" ref="BH91:BH97" si="7">IF(N91="sníž. přenesená",J91,0)</f>
        <v>0</v>
      </c>
      <c r="BI91" s="202">
        <f t="shared" ref="BI91:BI97" si="8">IF(N91="nulová",J91,0)</f>
        <v>0</v>
      </c>
      <c r="BJ91" s="23" t="s">
        <v>83</v>
      </c>
      <c r="BK91" s="202">
        <f t="shared" ref="BK91:BK97" si="9">ROUND(I91*H91,2)</f>
        <v>0</v>
      </c>
      <c r="BL91" s="23" t="s">
        <v>151</v>
      </c>
      <c r="BM91" s="23" t="s">
        <v>174</v>
      </c>
    </row>
    <row r="92" spans="2:65" s="1" customFormat="1" ht="16.5" customHeight="1">
      <c r="B92" s="40"/>
      <c r="C92" s="191" t="s">
        <v>151</v>
      </c>
      <c r="D92" s="191" t="s">
        <v>146</v>
      </c>
      <c r="E92" s="192" t="s">
        <v>151</v>
      </c>
      <c r="F92" s="193" t="s">
        <v>1067</v>
      </c>
      <c r="G92" s="194" t="s">
        <v>1061</v>
      </c>
      <c r="H92" s="195">
        <v>10</v>
      </c>
      <c r="I92" s="196"/>
      <c r="J92" s="197">
        <f t="shared" si="0"/>
        <v>0</v>
      </c>
      <c r="K92" s="193" t="s">
        <v>21</v>
      </c>
      <c r="L92" s="60"/>
      <c r="M92" s="198" t="s">
        <v>21</v>
      </c>
      <c r="N92" s="199" t="s">
        <v>46</v>
      </c>
      <c r="O92" s="41"/>
      <c r="P92" s="200">
        <f t="shared" si="1"/>
        <v>0</v>
      </c>
      <c r="Q92" s="200">
        <v>0</v>
      </c>
      <c r="R92" s="200">
        <f t="shared" si="2"/>
        <v>0</v>
      </c>
      <c r="S92" s="200">
        <v>0</v>
      </c>
      <c r="T92" s="201">
        <f t="shared" si="3"/>
        <v>0</v>
      </c>
      <c r="AR92" s="23" t="s">
        <v>151</v>
      </c>
      <c r="AT92" s="23" t="s">
        <v>146</v>
      </c>
      <c r="AU92" s="23" t="s">
        <v>85</v>
      </c>
      <c r="AY92" s="23" t="s">
        <v>144</v>
      </c>
      <c r="BE92" s="202">
        <f t="shared" si="4"/>
        <v>0</v>
      </c>
      <c r="BF92" s="202">
        <f t="shared" si="5"/>
        <v>0</v>
      </c>
      <c r="BG92" s="202">
        <f t="shared" si="6"/>
        <v>0</v>
      </c>
      <c r="BH92" s="202">
        <f t="shared" si="7"/>
        <v>0</v>
      </c>
      <c r="BI92" s="202">
        <f t="shared" si="8"/>
        <v>0</v>
      </c>
      <c r="BJ92" s="23" t="s">
        <v>83</v>
      </c>
      <c r="BK92" s="202">
        <f t="shared" si="9"/>
        <v>0</v>
      </c>
      <c r="BL92" s="23" t="s">
        <v>151</v>
      </c>
      <c r="BM92" s="23" t="s">
        <v>184</v>
      </c>
    </row>
    <row r="93" spans="2:65" s="1" customFormat="1" ht="16.5" customHeight="1">
      <c r="B93" s="40"/>
      <c r="C93" s="191" t="s">
        <v>170</v>
      </c>
      <c r="D93" s="191" t="s">
        <v>146</v>
      </c>
      <c r="E93" s="192" t="s">
        <v>170</v>
      </c>
      <c r="F93" s="193" t="s">
        <v>1068</v>
      </c>
      <c r="G93" s="194" t="s">
        <v>1061</v>
      </c>
      <c r="H93" s="195">
        <v>6</v>
      </c>
      <c r="I93" s="196"/>
      <c r="J93" s="197">
        <f t="shared" si="0"/>
        <v>0</v>
      </c>
      <c r="K93" s="193" t="s">
        <v>21</v>
      </c>
      <c r="L93" s="60"/>
      <c r="M93" s="198" t="s">
        <v>21</v>
      </c>
      <c r="N93" s="199" t="s">
        <v>46</v>
      </c>
      <c r="O93" s="41"/>
      <c r="P93" s="200">
        <f t="shared" si="1"/>
        <v>0</v>
      </c>
      <c r="Q93" s="200">
        <v>0</v>
      </c>
      <c r="R93" s="200">
        <f t="shared" si="2"/>
        <v>0</v>
      </c>
      <c r="S93" s="200">
        <v>0</v>
      </c>
      <c r="T93" s="201">
        <f t="shared" si="3"/>
        <v>0</v>
      </c>
      <c r="AR93" s="23" t="s">
        <v>151</v>
      </c>
      <c r="AT93" s="23" t="s">
        <v>146</v>
      </c>
      <c r="AU93" s="23" t="s">
        <v>85</v>
      </c>
      <c r="AY93" s="23" t="s">
        <v>144</v>
      </c>
      <c r="BE93" s="202">
        <f t="shared" si="4"/>
        <v>0</v>
      </c>
      <c r="BF93" s="202">
        <f t="shared" si="5"/>
        <v>0</v>
      </c>
      <c r="BG93" s="202">
        <f t="shared" si="6"/>
        <v>0</v>
      </c>
      <c r="BH93" s="202">
        <f t="shared" si="7"/>
        <v>0</v>
      </c>
      <c r="BI93" s="202">
        <f t="shared" si="8"/>
        <v>0</v>
      </c>
      <c r="BJ93" s="23" t="s">
        <v>83</v>
      </c>
      <c r="BK93" s="202">
        <f t="shared" si="9"/>
        <v>0</v>
      </c>
      <c r="BL93" s="23" t="s">
        <v>151</v>
      </c>
      <c r="BM93" s="23" t="s">
        <v>193</v>
      </c>
    </row>
    <row r="94" spans="2:65" s="1" customFormat="1" ht="16.5" customHeight="1">
      <c r="B94" s="40"/>
      <c r="C94" s="191" t="s">
        <v>174</v>
      </c>
      <c r="D94" s="191" t="s">
        <v>146</v>
      </c>
      <c r="E94" s="192" t="s">
        <v>174</v>
      </c>
      <c r="F94" s="193" t="s">
        <v>1069</v>
      </c>
      <c r="G94" s="194" t="s">
        <v>1061</v>
      </c>
      <c r="H94" s="195">
        <v>2</v>
      </c>
      <c r="I94" s="196"/>
      <c r="J94" s="197">
        <f t="shared" si="0"/>
        <v>0</v>
      </c>
      <c r="K94" s="193" t="s">
        <v>21</v>
      </c>
      <c r="L94" s="60"/>
      <c r="M94" s="198" t="s">
        <v>21</v>
      </c>
      <c r="N94" s="199" t="s">
        <v>46</v>
      </c>
      <c r="O94" s="41"/>
      <c r="P94" s="200">
        <f t="shared" si="1"/>
        <v>0</v>
      </c>
      <c r="Q94" s="200">
        <v>0</v>
      </c>
      <c r="R94" s="200">
        <f t="shared" si="2"/>
        <v>0</v>
      </c>
      <c r="S94" s="200">
        <v>0</v>
      </c>
      <c r="T94" s="201">
        <f t="shared" si="3"/>
        <v>0</v>
      </c>
      <c r="AR94" s="23" t="s">
        <v>151</v>
      </c>
      <c r="AT94" s="23" t="s">
        <v>146</v>
      </c>
      <c r="AU94" s="23" t="s">
        <v>85</v>
      </c>
      <c r="AY94" s="23" t="s">
        <v>144</v>
      </c>
      <c r="BE94" s="202">
        <f t="shared" si="4"/>
        <v>0</v>
      </c>
      <c r="BF94" s="202">
        <f t="shared" si="5"/>
        <v>0</v>
      </c>
      <c r="BG94" s="202">
        <f t="shared" si="6"/>
        <v>0</v>
      </c>
      <c r="BH94" s="202">
        <f t="shared" si="7"/>
        <v>0</v>
      </c>
      <c r="BI94" s="202">
        <f t="shared" si="8"/>
        <v>0</v>
      </c>
      <c r="BJ94" s="23" t="s">
        <v>83</v>
      </c>
      <c r="BK94" s="202">
        <f t="shared" si="9"/>
        <v>0</v>
      </c>
      <c r="BL94" s="23" t="s">
        <v>151</v>
      </c>
      <c r="BM94" s="23" t="s">
        <v>205</v>
      </c>
    </row>
    <row r="95" spans="2:65" s="1" customFormat="1" ht="16.5" customHeight="1">
      <c r="B95" s="40"/>
      <c r="C95" s="191" t="s">
        <v>178</v>
      </c>
      <c r="D95" s="191" t="s">
        <v>146</v>
      </c>
      <c r="E95" s="192" t="s">
        <v>178</v>
      </c>
      <c r="F95" s="193" t="s">
        <v>1070</v>
      </c>
      <c r="G95" s="194" t="s">
        <v>1061</v>
      </c>
      <c r="H95" s="195">
        <v>1</v>
      </c>
      <c r="I95" s="196"/>
      <c r="J95" s="197">
        <f t="shared" si="0"/>
        <v>0</v>
      </c>
      <c r="K95" s="193" t="s">
        <v>21</v>
      </c>
      <c r="L95" s="60"/>
      <c r="M95" s="198" t="s">
        <v>21</v>
      </c>
      <c r="N95" s="199" t="s">
        <v>46</v>
      </c>
      <c r="O95" s="41"/>
      <c r="P95" s="200">
        <f t="shared" si="1"/>
        <v>0</v>
      </c>
      <c r="Q95" s="200">
        <v>0</v>
      </c>
      <c r="R95" s="200">
        <f t="shared" si="2"/>
        <v>0</v>
      </c>
      <c r="S95" s="200">
        <v>0</v>
      </c>
      <c r="T95" s="201">
        <f t="shared" si="3"/>
        <v>0</v>
      </c>
      <c r="AR95" s="23" t="s">
        <v>151</v>
      </c>
      <c r="AT95" s="23" t="s">
        <v>146</v>
      </c>
      <c r="AU95" s="23" t="s">
        <v>85</v>
      </c>
      <c r="AY95" s="23" t="s">
        <v>144</v>
      </c>
      <c r="BE95" s="202">
        <f t="shared" si="4"/>
        <v>0</v>
      </c>
      <c r="BF95" s="202">
        <f t="shared" si="5"/>
        <v>0</v>
      </c>
      <c r="BG95" s="202">
        <f t="shared" si="6"/>
        <v>0</v>
      </c>
      <c r="BH95" s="202">
        <f t="shared" si="7"/>
        <v>0</v>
      </c>
      <c r="BI95" s="202">
        <f t="shared" si="8"/>
        <v>0</v>
      </c>
      <c r="BJ95" s="23" t="s">
        <v>83</v>
      </c>
      <c r="BK95" s="202">
        <f t="shared" si="9"/>
        <v>0</v>
      </c>
      <c r="BL95" s="23" t="s">
        <v>151</v>
      </c>
      <c r="BM95" s="23" t="s">
        <v>214</v>
      </c>
    </row>
    <row r="96" spans="2:65" s="1" customFormat="1" ht="16.5" customHeight="1">
      <c r="B96" s="40"/>
      <c r="C96" s="191" t="s">
        <v>184</v>
      </c>
      <c r="D96" s="191" t="s">
        <v>146</v>
      </c>
      <c r="E96" s="192" t="s">
        <v>184</v>
      </c>
      <c r="F96" s="193" t="s">
        <v>1071</v>
      </c>
      <c r="G96" s="194" t="s">
        <v>1063</v>
      </c>
      <c r="H96" s="195">
        <v>1</v>
      </c>
      <c r="I96" s="196"/>
      <c r="J96" s="197">
        <f t="shared" si="0"/>
        <v>0</v>
      </c>
      <c r="K96" s="193" t="s">
        <v>21</v>
      </c>
      <c r="L96" s="60"/>
      <c r="M96" s="198" t="s">
        <v>21</v>
      </c>
      <c r="N96" s="199" t="s">
        <v>46</v>
      </c>
      <c r="O96" s="41"/>
      <c r="P96" s="200">
        <f t="shared" si="1"/>
        <v>0</v>
      </c>
      <c r="Q96" s="200">
        <v>0</v>
      </c>
      <c r="R96" s="200">
        <f t="shared" si="2"/>
        <v>0</v>
      </c>
      <c r="S96" s="200">
        <v>0</v>
      </c>
      <c r="T96" s="201">
        <f t="shared" si="3"/>
        <v>0</v>
      </c>
      <c r="AR96" s="23" t="s">
        <v>151</v>
      </c>
      <c r="AT96" s="23" t="s">
        <v>146</v>
      </c>
      <c r="AU96" s="23" t="s">
        <v>85</v>
      </c>
      <c r="AY96" s="23" t="s">
        <v>144</v>
      </c>
      <c r="BE96" s="202">
        <f t="shared" si="4"/>
        <v>0</v>
      </c>
      <c r="BF96" s="202">
        <f t="shared" si="5"/>
        <v>0</v>
      </c>
      <c r="BG96" s="202">
        <f t="shared" si="6"/>
        <v>0</v>
      </c>
      <c r="BH96" s="202">
        <f t="shared" si="7"/>
        <v>0</v>
      </c>
      <c r="BI96" s="202">
        <f t="shared" si="8"/>
        <v>0</v>
      </c>
      <c r="BJ96" s="23" t="s">
        <v>83</v>
      </c>
      <c r="BK96" s="202">
        <f t="shared" si="9"/>
        <v>0</v>
      </c>
      <c r="BL96" s="23" t="s">
        <v>151</v>
      </c>
      <c r="BM96" s="23" t="s">
        <v>233</v>
      </c>
    </row>
    <row r="97" spans="2:65" s="1" customFormat="1" ht="16.5" customHeight="1">
      <c r="B97" s="40"/>
      <c r="C97" s="191" t="s">
        <v>189</v>
      </c>
      <c r="D97" s="191" t="s">
        <v>146</v>
      </c>
      <c r="E97" s="192" t="s">
        <v>189</v>
      </c>
      <c r="F97" s="193" t="s">
        <v>1062</v>
      </c>
      <c r="G97" s="194" t="s">
        <v>1063</v>
      </c>
      <c r="H97" s="195">
        <v>1</v>
      </c>
      <c r="I97" s="196"/>
      <c r="J97" s="197">
        <f t="shared" si="0"/>
        <v>0</v>
      </c>
      <c r="K97" s="193" t="s">
        <v>21</v>
      </c>
      <c r="L97" s="60"/>
      <c r="M97" s="198" t="s">
        <v>21</v>
      </c>
      <c r="N97" s="199" t="s">
        <v>46</v>
      </c>
      <c r="O97" s="41"/>
      <c r="P97" s="200">
        <f t="shared" si="1"/>
        <v>0</v>
      </c>
      <c r="Q97" s="200">
        <v>0</v>
      </c>
      <c r="R97" s="200">
        <f t="shared" si="2"/>
        <v>0</v>
      </c>
      <c r="S97" s="200">
        <v>0</v>
      </c>
      <c r="T97" s="201">
        <f t="shared" si="3"/>
        <v>0</v>
      </c>
      <c r="AR97" s="23" t="s">
        <v>151</v>
      </c>
      <c r="AT97" s="23" t="s">
        <v>146</v>
      </c>
      <c r="AU97" s="23" t="s">
        <v>85</v>
      </c>
      <c r="AY97" s="23" t="s">
        <v>144</v>
      </c>
      <c r="BE97" s="202">
        <f t="shared" si="4"/>
        <v>0</v>
      </c>
      <c r="BF97" s="202">
        <f t="shared" si="5"/>
        <v>0</v>
      </c>
      <c r="BG97" s="202">
        <f t="shared" si="6"/>
        <v>0</v>
      </c>
      <c r="BH97" s="202">
        <f t="shared" si="7"/>
        <v>0</v>
      </c>
      <c r="BI97" s="202">
        <f t="shared" si="8"/>
        <v>0</v>
      </c>
      <c r="BJ97" s="23" t="s">
        <v>83</v>
      </c>
      <c r="BK97" s="202">
        <f t="shared" si="9"/>
        <v>0</v>
      </c>
      <c r="BL97" s="23" t="s">
        <v>151</v>
      </c>
      <c r="BM97" s="23" t="s">
        <v>251</v>
      </c>
    </row>
    <row r="98" spans="2:65" s="10" customFormat="1" ht="29.85" customHeight="1">
      <c r="B98" s="175"/>
      <c r="C98" s="176"/>
      <c r="D98" s="177" t="s">
        <v>74</v>
      </c>
      <c r="E98" s="189" t="s">
        <v>1072</v>
      </c>
      <c r="F98" s="189" t="s">
        <v>1073</v>
      </c>
      <c r="G98" s="176"/>
      <c r="H98" s="176"/>
      <c r="I98" s="179"/>
      <c r="J98" s="190">
        <f>BK98</f>
        <v>0</v>
      </c>
      <c r="K98" s="176"/>
      <c r="L98" s="181"/>
      <c r="M98" s="182"/>
      <c r="N98" s="183"/>
      <c r="O98" s="183"/>
      <c r="P98" s="184">
        <f>SUM(P99:P107)</f>
        <v>0</v>
      </c>
      <c r="Q98" s="183"/>
      <c r="R98" s="184">
        <f>SUM(R99:R107)</f>
        <v>0</v>
      </c>
      <c r="S98" s="183"/>
      <c r="T98" s="185">
        <f>SUM(T99:T107)</f>
        <v>0</v>
      </c>
      <c r="AR98" s="186" t="s">
        <v>83</v>
      </c>
      <c r="AT98" s="187" t="s">
        <v>74</v>
      </c>
      <c r="AU98" s="187" t="s">
        <v>83</v>
      </c>
      <c r="AY98" s="186" t="s">
        <v>144</v>
      </c>
      <c r="BK98" s="188">
        <f>SUM(BK99:BK107)</f>
        <v>0</v>
      </c>
    </row>
    <row r="99" spans="2:65" s="1" customFormat="1" ht="16.5" customHeight="1">
      <c r="B99" s="40"/>
      <c r="C99" s="191" t="s">
        <v>193</v>
      </c>
      <c r="D99" s="191" t="s">
        <v>146</v>
      </c>
      <c r="E99" s="192" t="s">
        <v>193</v>
      </c>
      <c r="F99" s="193" t="s">
        <v>1074</v>
      </c>
      <c r="G99" s="194" t="s">
        <v>1061</v>
      </c>
      <c r="H99" s="195">
        <v>1</v>
      </c>
      <c r="I99" s="196"/>
      <c r="J99" s="197">
        <f t="shared" ref="J99:J107" si="10">ROUND(I99*H99,2)</f>
        <v>0</v>
      </c>
      <c r="K99" s="193" t="s">
        <v>21</v>
      </c>
      <c r="L99" s="60"/>
      <c r="M99" s="198" t="s">
        <v>21</v>
      </c>
      <c r="N99" s="199" t="s">
        <v>46</v>
      </c>
      <c r="O99" s="41"/>
      <c r="P99" s="200">
        <f t="shared" ref="P99:P107" si="11">O99*H99</f>
        <v>0</v>
      </c>
      <c r="Q99" s="200">
        <v>0</v>
      </c>
      <c r="R99" s="200">
        <f t="shared" ref="R99:R107" si="12">Q99*H99</f>
        <v>0</v>
      </c>
      <c r="S99" s="200">
        <v>0</v>
      </c>
      <c r="T99" s="201">
        <f t="shared" ref="T99:T107" si="13">S99*H99</f>
        <v>0</v>
      </c>
      <c r="AR99" s="23" t="s">
        <v>151</v>
      </c>
      <c r="AT99" s="23" t="s">
        <v>146</v>
      </c>
      <c r="AU99" s="23" t="s">
        <v>85</v>
      </c>
      <c r="AY99" s="23" t="s">
        <v>144</v>
      </c>
      <c r="BE99" s="202">
        <f t="shared" ref="BE99:BE107" si="14">IF(N99="základní",J99,0)</f>
        <v>0</v>
      </c>
      <c r="BF99" s="202">
        <f t="shared" ref="BF99:BF107" si="15">IF(N99="snížená",J99,0)</f>
        <v>0</v>
      </c>
      <c r="BG99" s="202">
        <f t="shared" ref="BG99:BG107" si="16">IF(N99="zákl. přenesená",J99,0)</f>
        <v>0</v>
      </c>
      <c r="BH99" s="202">
        <f t="shared" ref="BH99:BH107" si="17">IF(N99="sníž. přenesená",J99,0)</f>
        <v>0</v>
      </c>
      <c r="BI99" s="202">
        <f t="shared" ref="BI99:BI107" si="18">IF(N99="nulová",J99,0)</f>
        <v>0</v>
      </c>
      <c r="BJ99" s="23" t="s">
        <v>83</v>
      </c>
      <c r="BK99" s="202">
        <f t="shared" ref="BK99:BK107" si="19">ROUND(I99*H99,2)</f>
        <v>0</v>
      </c>
      <c r="BL99" s="23" t="s">
        <v>151</v>
      </c>
      <c r="BM99" s="23" t="s">
        <v>260</v>
      </c>
    </row>
    <row r="100" spans="2:65" s="1" customFormat="1" ht="16.5" customHeight="1">
      <c r="B100" s="40"/>
      <c r="C100" s="191" t="s">
        <v>199</v>
      </c>
      <c r="D100" s="191" t="s">
        <v>146</v>
      </c>
      <c r="E100" s="192" t="s">
        <v>199</v>
      </c>
      <c r="F100" s="193" t="s">
        <v>1066</v>
      </c>
      <c r="G100" s="194" t="s">
        <v>1061</v>
      </c>
      <c r="H100" s="195">
        <v>1</v>
      </c>
      <c r="I100" s="196"/>
      <c r="J100" s="197">
        <f t="shared" si="10"/>
        <v>0</v>
      </c>
      <c r="K100" s="193" t="s">
        <v>21</v>
      </c>
      <c r="L100" s="60"/>
      <c r="M100" s="198" t="s">
        <v>21</v>
      </c>
      <c r="N100" s="199" t="s">
        <v>46</v>
      </c>
      <c r="O100" s="41"/>
      <c r="P100" s="200">
        <f t="shared" si="11"/>
        <v>0</v>
      </c>
      <c r="Q100" s="200">
        <v>0</v>
      </c>
      <c r="R100" s="200">
        <f t="shared" si="12"/>
        <v>0</v>
      </c>
      <c r="S100" s="200">
        <v>0</v>
      </c>
      <c r="T100" s="201">
        <f t="shared" si="13"/>
        <v>0</v>
      </c>
      <c r="AR100" s="23" t="s">
        <v>151</v>
      </c>
      <c r="AT100" s="23" t="s">
        <v>146</v>
      </c>
      <c r="AU100" s="23" t="s">
        <v>85</v>
      </c>
      <c r="AY100" s="23" t="s">
        <v>144</v>
      </c>
      <c r="BE100" s="202">
        <f t="shared" si="14"/>
        <v>0</v>
      </c>
      <c r="BF100" s="202">
        <f t="shared" si="15"/>
        <v>0</v>
      </c>
      <c r="BG100" s="202">
        <f t="shared" si="16"/>
        <v>0</v>
      </c>
      <c r="BH100" s="202">
        <f t="shared" si="17"/>
        <v>0</v>
      </c>
      <c r="BI100" s="202">
        <f t="shared" si="18"/>
        <v>0</v>
      </c>
      <c r="BJ100" s="23" t="s">
        <v>83</v>
      </c>
      <c r="BK100" s="202">
        <f t="shared" si="19"/>
        <v>0</v>
      </c>
      <c r="BL100" s="23" t="s">
        <v>151</v>
      </c>
      <c r="BM100" s="23" t="s">
        <v>267</v>
      </c>
    </row>
    <row r="101" spans="2:65" s="1" customFormat="1" ht="16.5" customHeight="1">
      <c r="B101" s="40"/>
      <c r="C101" s="191" t="s">
        <v>205</v>
      </c>
      <c r="D101" s="191" t="s">
        <v>146</v>
      </c>
      <c r="E101" s="192" t="s">
        <v>205</v>
      </c>
      <c r="F101" s="193" t="s">
        <v>1067</v>
      </c>
      <c r="G101" s="194" t="s">
        <v>1061</v>
      </c>
      <c r="H101" s="195">
        <v>10</v>
      </c>
      <c r="I101" s="196"/>
      <c r="J101" s="197">
        <f t="shared" si="10"/>
        <v>0</v>
      </c>
      <c r="K101" s="193" t="s">
        <v>21</v>
      </c>
      <c r="L101" s="60"/>
      <c r="M101" s="198" t="s">
        <v>21</v>
      </c>
      <c r="N101" s="199" t="s">
        <v>46</v>
      </c>
      <c r="O101" s="41"/>
      <c r="P101" s="200">
        <f t="shared" si="11"/>
        <v>0</v>
      </c>
      <c r="Q101" s="200">
        <v>0</v>
      </c>
      <c r="R101" s="200">
        <f t="shared" si="12"/>
        <v>0</v>
      </c>
      <c r="S101" s="200">
        <v>0</v>
      </c>
      <c r="T101" s="201">
        <f t="shared" si="13"/>
        <v>0</v>
      </c>
      <c r="AR101" s="23" t="s">
        <v>151</v>
      </c>
      <c r="AT101" s="23" t="s">
        <v>146</v>
      </c>
      <c r="AU101" s="23" t="s">
        <v>85</v>
      </c>
      <c r="AY101" s="23" t="s">
        <v>144</v>
      </c>
      <c r="BE101" s="202">
        <f t="shared" si="14"/>
        <v>0</v>
      </c>
      <c r="BF101" s="202">
        <f t="shared" si="15"/>
        <v>0</v>
      </c>
      <c r="BG101" s="202">
        <f t="shared" si="16"/>
        <v>0</v>
      </c>
      <c r="BH101" s="202">
        <f t="shared" si="17"/>
        <v>0</v>
      </c>
      <c r="BI101" s="202">
        <f t="shared" si="18"/>
        <v>0</v>
      </c>
      <c r="BJ101" s="23" t="s">
        <v>83</v>
      </c>
      <c r="BK101" s="202">
        <f t="shared" si="19"/>
        <v>0</v>
      </c>
      <c r="BL101" s="23" t="s">
        <v>151</v>
      </c>
      <c r="BM101" s="23" t="s">
        <v>273</v>
      </c>
    </row>
    <row r="102" spans="2:65" s="1" customFormat="1" ht="16.5" customHeight="1">
      <c r="B102" s="40"/>
      <c r="C102" s="191" t="s">
        <v>210</v>
      </c>
      <c r="D102" s="191" t="s">
        <v>146</v>
      </c>
      <c r="E102" s="192" t="s">
        <v>210</v>
      </c>
      <c r="F102" s="193" t="s">
        <v>1068</v>
      </c>
      <c r="G102" s="194" t="s">
        <v>1061</v>
      </c>
      <c r="H102" s="195">
        <v>6</v>
      </c>
      <c r="I102" s="196"/>
      <c r="J102" s="197">
        <f t="shared" si="10"/>
        <v>0</v>
      </c>
      <c r="K102" s="193" t="s">
        <v>21</v>
      </c>
      <c r="L102" s="60"/>
      <c r="M102" s="198" t="s">
        <v>21</v>
      </c>
      <c r="N102" s="199" t="s">
        <v>46</v>
      </c>
      <c r="O102" s="41"/>
      <c r="P102" s="200">
        <f t="shared" si="11"/>
        <v>0</v>
      </c>
      <c r="Q102" s="200">
        <v>0</v>
      </c>
      <c r="R102" s="200">
        <f t="shared" si="12"/>
        <v>0</v>
      </c>
      <c r="S102" s="200">
        <v>0</v>
      </c>
      <c r="T102" s="201">
        <f t="shared" si="13"/>
        <v>0</v>
      </c>
      <c r="AR102" s="23" t="s">
        <v>151</v>
      </c>
      <c r="AT102" s="23" t="s">
        <v>146</v>
      </c>
      <c r="AU102" s="23" t="s">
        <v>85</v>
      </c>
      <c r="AY102" s="23" t="s">
        <v>144</v>
      </c>
      <c r="BE102" s="202">
        <f t="shared" si="14"/>
        <v>0</v>
      </c>
      <c r="BF102" s="202">
        <f t="shared" si="15"/>
        <v>0</v>
      </c>
      <c r="BG102" s="202">
        <f t="shared" si="16"/>
        <v>0</v>
      </c>
      <c r="BH102" s="202">
        <f t="shared" si="17"/>
        <v>0</v>
      </c>
      <c r="BI102" s="202">
        <f t="shared" si="18"/>
        <v>0</v>
      </c>
      <c r="BJ102" s="23" t="s">
        <v>83</v>
      </c>
      <c r="BK102" s="202">
        <f t="shared" si="19"/>
        <v>0</v>
      </c>
      <c r="BL102" s="23" t="s">
        <v>151</v>
      </c>
      <c r="BM102" s="23" t="s">
        <v>282</v>
      </c>
    </row>
    <row r="103" spans="2:65" s="1" customFormat="1" ht="16.5" customHeight="1">
      <c r="B103" s="40"/>
      <c r="C103" s="191" t="s">
        <v>214</v>
      </c>
      <c r="D103" s="191" t="s">
        <v>146</v>
      </c>
      <c r="E103" s="192" t="s">
        <v>214</v>
      </c>
      <c r="F103" s="193" t="s">
        <v>1069</v>
      </c>
      <c r="G103" s="194" t="s">
        <v>1061</v>
      </c>
      <c r="H103" s="195">
        <v>2</v>
      </c>
      <c r="I103" s="196"/>
      <c r="J103" s="197">
        <f t="shared" si="10"/>
        <v>0</v>
      </c>
      <c r="K103" s="193" t="s">
        <v>21</v>
      </c>
      <c r="L103" s="60"/>
      <c r="M103" s="198" t="s">
        <v>21</v>
      </c>
      <c r="N103" s="199" t="s">
        <v>46</v>
      </c>
      <c r="O103" s="41"/>
      <c r="P103" s="200">
        <f t="shared" si="11"/>
        <v>0</v>
      </c>
      <c r="Q103" s="200">
        <v>0</v>
      </c>
      <c r="R103" s="200">
        <f t="shared" si="12"/>
        <v>0</v>
      </c>
      <c r="S103" s="200">
        <v>0</v>
      </c>
      <c r="T103" s="201">
        <f t="shared" si="13"/>
        <v>0</v>
      </c>
      <c r="AR103" s="23" t="s">
        <v>151</v>
      </c>
      <c r="AT103" s="23" t="s">
        <v>146</v>
      </c>
      <c r="AU103" s="23" t="s">
        <v>85</v>
      </c>
      <c r="AY103" s="23" t="s">
        <v>144</v>
      </c>
      <c r="BE103" s="202">
        <f t="shared" si="14"/>
        <v>0</v>
      </c>
      <c r="BF103" s="202">
        <f t="shared" si="15"/>
        <v>0</v>
      </c>
      <c r="BG103" s="202">
        <f t="shared" si="16"/>
        <v>0</v>
      </c>
      <c r="BH103" s="202">
        <f t="shared" si="17"/>
        <v>0</v>
      </c>
      <c r="BI103" s="202">
        <f t="shared" si="18"/>
        <v>0</v>
      </c>
      <c r="BJ103" s="23" t="s">
        <v>83</v>
      </c>
      <c r="BK103" s="202">
        <f t="shared" si="19"/>
        <v>0</v>
      </c>
      <c r="BL103" s="23" t="s">
        <v>151</v>
      </c>
      <c r="BM103" s="23" t="s">
        <v>295</v>
      </c>
    </row>
    <row r="104" spans="2:65" s="1" customFormat="1" ht="16.5" customHeight="1">
      <c r="B104" s="40"/>
      <c r="C104" s="191" t="s">
        <v>10</v>
      </c>
      <c r="D104" s="191" t="s">
        <v>146</v>
      </c>
      <c r="E104" s="192" t="s">
        <v>10</v>
      </c>
      <c r="F104" s="193" t="s">
        <v>1075</v>
      </c>
      <c r="G104" s="194" t="s">
        <v>1061</v>
      </c>
      <c r="H104" s="195">
        <v>2</v>
      </c>
      <c r="I104" s="196"/>
      <c r="J104" s="197">
        <f t="shared" si="10"/>
        <v>0</v>
      </c>
      <c r="K104" s="193" t="s">
        <v>21</v>
      </c>
      <c r="L104" s="60"/>
      <c r="M104" s="198" t="s">
        <v>21</v>
      </c>
      <c r="N104" s="199" t="s">
        <v>46</v>
      </c>
      <c r="O104" s="41"/>
      <c r="P104" s="200">
        <f t="shared" si="11"/>
        <v>0</v>
      </c>
      <c r="Q104" s="200">
        <v>0</v>
      </c>
      <c r="R104" s="200">
        <f t="shared" si="12"/>
        <v>0</v>
      </c>
      <c r="S104" s="200">
        <v>0</v>
      </c>
      <c r="T104" s="201">
        <f t="shared" si="13"/>
        <v>0</v>
      </c>
      <c r="AR104" s="23" t="s">
        <v>151</v>
      </c>
      <c r="AT104" s="23" t="s">
        <v>146</v>
      </c>
      <c r="AU104" s="23" t="s">
        <v>85</v>
      </c>
      <c r="AY104" s="23" t="s">
        <v>144</v>
      </c>
      <c r="BE104" s="202">
        <f t="shared" si="14"/>
        <v>0</v>
      </c>
      <c r="BF104" s="202">
        <f t="shared" si="15"/>
        <v>0</v>
      </c>
      <c r="BG104" s="202">
        <f t="shared" si="16"/>
        <v>0</v>
      </c>
      <c r="BH104" s="202">
        <f t="shared" si="17"/>
        <v>0</v>
      </c>
      <c r="BI104" s="202">
        <f t="shared" si="18"/>
        <v>0</v>
      </c>
      <c r="BJ104" s="23" t="s">
        <v>83</v>
      </c>
      <c r="BK104" s="202">
        <f t="shared" si="19"/>
        <v>0</v>
      </c>
      <c r="BL104" s="23" t="s">
        <v>151</v>
      </c>
      <c r="BM104" s="23" t="s">
        <v>320</v>
      </c>
    </row>
    <row r="105" spans="2:65" s="1" customFormat="1" ht="16.5" customHeight="1">
      <c r="B105" s="40"/>
      <c r="C105" s="191" t="s">
        <v>233</v>
      </c>
      <c r="D105" s="191" t="s">
        <v>146</v>
      </c>
      <c r="E105" s="192" t="s">
        <v>233</v>
      </c>
      <c r="F105" s="193" t="s">
        <v>1070</v>
      </c>
      <c r="G105" s="194" t="s">
        <v>1061</v>
      </c>
      <c r="H105" s="195">
        <v>1</v>
      </c>
      <c r="I105" s="196"/>
      <c r="J105" s="197">
        <f t="shared" si="10"/>
        <v>0</v>
      </c>
      <c r="K105" s="193" t="s">
        <v>21</v>
      </c>
      <c r="L105" s="60"/>
      <c r="M105" s="198" t="s">
        <v>21</v>
      </c>
      <c r="N105" s="199" t="s">
        <v>46</v>
      </c>
      <c r="O105" s="41"/>
      <c r="P105" s="200">
        <f t="shared" si="11"/>
        <v>0</v>
      </c>
      <c r="Q105" s="200">
        <v>0</v>
      </c>
      <c r="R105" s="200">
        <f t="shared" si="12"/>
        <v>0</v>
      </c>
      <c r="S105" s="200">
        <v>0</v>
      </c>
      <c r="T105" s="201">
        <f t="shared" si="13"/>
        <v>0</v>
      </c>
      <c r="AR105" s="23" t="s">
        <v>151</v>
      </c>
      <c r="AT105" s="23" t="s">
        <v>146</v>
      </c>
      <c r="AU105" s="23" t="s">
        <v>85</v>
      </c>
      <c r="AY105" s="23" t="s">
        <v>144</v>
      </c>
      <c r="BE105" s="202">
        <f t="shared" si="14"/>
        <v>0</v>
      </c>
      <c r="BF105" s="202">
        <f t="shared" si="15"/>
        <v>0</v>
      </c>
      <c r="BG105" s="202">
        <f t="shared" si="16"/>
        <v>0</v>
      </c>
      <c r="BH105" s="202">
        <f t="shared" si="17"/>
        <v>0</v>
      </c>
      <c r="BI105" s="202">
        <f t="shared" si="18"/>
        <v>0</v>
      </c>
      <c r="BJ105" s="23" t="s">
        <v>83</v>
      </c>
      <c r="BK105" s="202">
        <f t="shared" si="19"/>
        <v>0</v>
      </c>
      <c r="BL105" s="23" t="s">
        <v>151</v>
      </c>
      <c r="BM105" s="23" t="s">
        <v>350</v>
      </c>
    </row>
    <row r="106" spans="2:65" s="1" customFormat="1" ht="16.5" customHeight="1">
      <c r="B106" s="40"/>
      <c r="C106" s="191" t="s">
        <v>243</v>
      </c>
      <c r="D106" s="191" t="s">
        <v>146</v>
      </c>
      <c r="E106" s="192" t="s">
        <v>243</v>
      </c>
      <c r="F106" s="193" t="s">
        <v>1071</v>
      </c>
      <c r="G106" s="194" t="s">
        <v>1063</v>
      </c>
      <c r="H106" s="195">
        <v>1</v>
      </c>
      <c r="I106" s="196"/>
      <c r="J106" s="197">
        <f t="shared" si="10"/>
        <v>0</v>
      </c>
      <c r="K106" s="193" t="s">
        <v>21</v>
      </c>
      <c r="L106" s="60"/>
      <c r="M106" s="198" t="s">
        <v>21</v>
      </c>
      <c r="N106" s="199" t="s">
        <v>46</v>
      </c>
      <c r="O106" s="41"/>
      <c r="P106" s="200">
        <f t="shared" si="11"/>
        <v>0</v>
      </c>
      <c r="Q106" s="200">
        <v>0</v>
      </c>
      <c r="R106" s="200">
        <f t="shared" si="12"/>
        <v>0</v>
      </c>
      <c r="S106" s="200">
        <v>0</v>
      </c>
      <c r="T106" s="201">
        <f t="shared" si="13"/>
        <v>0</v>
      </c>
      <c r="AR106" s="23" t="s">
        <v>151</v>
      </c>
      <c r="AT106" s="23" t="s">
        <v>146</v>
      </c>
      <c r="AU106" s="23" t="s">
        <v>85</v>
      </c>
      <c r="AY106" s="23" t="s">
        <v>144</v>
      </c>
      <c r="BE106" s="202">
        <f t="shared" si="14"/>
        <v>0</v>
      </c>
      <c r="BF106" s="202">
        <f t="shared" si="15"/>
        <v>0</v>
      </c>
      <c r="BG106" s="202">
        <f t="shared" si="16"/>
        <v>0</v>
      </c>
      <c r="BH106" s="202">
        <f t="shared" si="17"/>
        <v>0</v>
      </c>
      <c r="BI106" s="202">
        <f t="shared" si="18"/>
        <v>0</v>
      </c>
      <c r="BJ106" s="23" t="s">
        <v>83</v>
      </c>
      <c r="BK106" s="202">
        <f t="shared" si="19"/>
        <v>0</v>
      </c>
      <c r="BL106" s="23" t="s">
        <v>151</v>
      </c>
      <c r="BM106" s="23" t="s">
        <v>360</v>
      </c>
    </row>
    <row r="107" spans="2:65" s="1" customFormat="1" ht="16.5" customHeight="1">
      <c r="B107" s="40"/>
      <c r="C107" s="191" t="s">
        <v>251</v>
      </c>
      <c r="D107" s="191" t="s">
        <v>146</v>
      </c>
      <c r="E107" s="192" t="s">
        <v>251</v>
      </c>
      <c r="F107" s="193" t="s">
        <v>1062</v>
      </c>
      <c r="G107" s="194" t="s">
        <v>1063</v>
      </c>
      <c r="H107" s="195">
        <v>1</v>
      </c>
      <c r="I107" s="196"/>
      <c r="J107" s="197">
        <f t="shared" si="10"/>
        <v>0</v>
      </c>
      <c r="K107" s="193" t="s">
        <v>21</v>
      </c>
      <c r="L107" s="60"/>
      <c r="M107" s="198" t="s">
        <v>21</v>
      </c>
      <c r="N107" s="199" t="s">
        <v>46</v>
      </c>
      <c r="O107" s="41"/>
      <c r="P107" s="200">
        <f t="shared" si="11"/>
        <v>0</v>
      </c>
      <c r="Q107" s="200">
        <v>0</v>
      </c>
      <c r="R107" s="200">
        <f t="shared" si="12"/>
        <v>0</v>
      </c>
      <c r="S107" s="200">
        <v>0</v>
      </c>
      <c r="T107" s="201">
        <f t="shared" si="13"/>
        <v>0</v>
      </c>
      <c r="AR107" s="23" t="s">
        <v>151</v>
      </c>
      <c r="AT107" s="23" t="s">
        <v>146</v>
      </c>
      <c r="AU107" s="23" t="s">
        <v>85</v>
      </c>
      <c r="AY107" s="23" t="s">
        <v>144</v>
      </c>
      <c r="BE107" s="202">
        <f t="shared" si="14"/>
        <v>0</v>
      </c>
      <c r="BF107" s="202">
        <f t="shared" si="15"/>
        <v>0</v>
      </c>
      <c r="BG107" s="202">
        <f t="shared" si="16"/>
        <v>0</v>
      </c>
      <c r="BH107" s="202">
        <f t="shared" si="17"/>
        <v>0</v>
      </c>
      <c r="BI107" s="202">
        <f t="shared" si="18"/>
        <v>0</v>
      </c>
      <c r="BJ107" s="23" t="s">
        <v>83</v>
      </c>
      <c r="BK107" s="202">
        <f t="shared" si="19"/>
        <v>0</v>
      </c>
      <c r="BL107" s="23" t="s">
        <v>151</v>
      </c>
      <c r="BM107" s="23" t="s">
        <v>372</v>
      </c>
    </row>
    <row r="108" spans="2:65" s="10" customFormat="1" ht="29.85" customHeight="1">
      <c r="B108" s="175"/>
      <c r="C108" s="176"/>
      <c r="D108" s="177" t="s">
        <v>74</v>
      </c>
      <c r="E108" s="189" t="s">
        <v>1076</v>
      </c>
      <c r="F108" s="189" t="s">
        <v>1077</v>
      </c>
      <c r="G108" s="176"/>
      <c r="H108" s="176"/>
      <c r="I108" s="179"/>
      <c r="J108" s="190">
        <f>BK108</f>
        <v>0</v>
      </c>
      <c r="K108" s="176"/>
      <c r="L108" s="181"/>
      <c r="M108" s="182"/>
      <c r="N108" s="183"/>
      <c r="O108" s="183"/>
      <c r="P108" s="184">
        <f>SUM(P109:P116)</f>
        <v>0</v>
      </c>
      <c r="Q108" s="183"/>
      <c r="R108" s="184">
        <f>SUM(R109:R116)</f>
        <v>0</v>
      </c>
      <c r="S108" s="183"/>
      <c r="T108" s="185">
        <f>SUM(T109:T116)</f>
        <v>0</v>
      </c>
      <c r="AR108" s="186" t="s">
        <v>83</v>
      </c>
      <c r="AT108" s="187" t="s">
        <v>74</v>
      </c>
      <c r="AU108" s="187" t="s">
        <v>83</v>
      </c>
      <c r="AY108" s="186" t="s">
        <v>144</v>
      </c>
      <c r="BK108" s="188">
        <f>SUM(BK109:BK116)</f>
        <v>0</v>
      </c>
    </row>
    <row r="109" spans="2:65" s="1" customFormat="1" ht="16.5" customHeight="1">
      <c r="B109" s="40"/>
      <c r="C109" s="191" t="s">
        <v>255</v>
      </c>
      <c r="D109" s="191" t="s">
        <v>146</v>
      </c>
      <c r="E109" s="192" t="s">
        <v>255</v>
      </c>
      <c r="F109" s="193" t="s">
        <v>1074</v>
      </c>
      <c r="G109" s="194" t="s">
        <v>1061</v>
      </c>
      <c r="H109" s="195">
        <v>1</v>
      </c>
      <c r="I109" s="196"/>
      <c r="J109" s="197">
        <f t="shared" ref="J109:J116" si="20">ROUND(I109*H109,2)</f>
        <v>0</v>
      </c>
      <c r="K109" s="193" t="s">
        <v>21</v>
      </c>
      <c r="L109" s="60"/>
      <c r="M109" s="198" t="s">
        <v>21</v>
      </c>
      <c r="N109" s="199" t="s">
        <v>46</v>
      </c>
      <c r="O109" s="41"/>
      <c r="P109" s="200">
        <f t="shared" ref="P109:P116" si="21">O109*H109</f>
        <v>0</v>
      </c>
      <c r="Q109" s="200">
        <v>0</v>
      </c>
      <c r="R109" s="200">
        <f t="shared" ref="R109:R116" si="22">Q109*H109</f>
        <v>0</v>
      </c>
      <c r="S109" s="200">
        <v>0</v>
      </c>
      <c r="T109" s="201">
        <f t="shared" ref="T109:T116" si="23">S109*H109</f>
        <v>0</v>
      </c>
      <c r="AR109" s="23" t="s">
        <v>151</v>
      </c>
      <c r="AT109" s="23" t="s">
        <v>146</v>
      </c>
      <c r="AU109" s="23" t="s">
        <v>85</v>
      </c>
      <c r="AY109" s="23" t="s">
        <v>144</v>
      </c>
      <c r="BE109" s="202">
        <f t="shared" ref="BE109:BE116" si="24">IF(N109="základní",J109,0)</f>
        <v>0</v>
      </c>
      <c r="BF109" s="202">
        <f t="shared" ref="BF109:BF116" si="25">IF(N109="snížená",J109,0)</f>
        <v>0</v>
      </c>
      <c r="BG109" s="202">
        <f t="shared" ref="BG109:BG116" si="26">IF(N109="zákl. přenesená",J109,0)</f>
        <v>0</v>
      </c>
      <c r="BH109" s="202">
        <f t="shared" ref="BH109:BH116" si="27">IF(N109="sníž. přenesená",J109,0)</f>
        <v>0</v>
      </c>
      <c r="BI109" s="202">
        <f t="shared" ref="BI109:BI116" si="28">IF(N109="nulová",J109,0)</f>
        <v>0</v>
      </c>
      <c r="BJ109" s="23" t="s">
        <v>83</v>
      </c>
      <c r="BK109" s="202">
        <f t="shared" ref="BK109:BK116" si="29">ROUND(I109*H109,2)</f>
        <v>0</v>
      </c>
      <c r="BL109" s="23" t="s">
        <v>151</v>
      </c>
      <c r="BM109" s="23" t="s">
        <v>391</v>
      </c>
    </row>
    <row r="110" spans="2:65" s="1" customFormat="1" ht="16.5" customHeight="1">
      <c r="B110" s="40"/>
      <c r="C110" s="191" t="s">
        <v>260</v>
      </c>
      <c r="D110" s="191" t="s">
        <v>146</v>
      </c>
      <c r="E110" s="192" t="s">
        <v>260</v>
      </c>
      <c r="F110" s="193" t="s">
        <v>1066</v>
      </c>
      <c r="G110" s="194" t="s">
        <v>1061</v>
      </c>
      <c r="H110" s="195">
        <v>1</v>
      </c>
      <c r="I110" s="196"/>
      <c r="J110" s="197">
        <f t="shared" si="20"/>
        <v>0</v>
      </c>
      <c r="K110" s="193" t="s">
        <v>21</v>
      </c>
      <c r="L110" s="60"/>
      <c r="M110" s="198" t="s">
        <v>21</v>
      </c>
      <c r="N110" s="199" t="s">
        <v>46</v>
      </c>
      <c r="O110" s="41"/>
      <c r="P110" s="200">
        <f t="shared" si="21"/>
        <v>0</v>
      </c>
      <c r="Q110" s="200">
        <v>0</v>
      </c>
      <c r="R110" s="200">
        <f t="shared" si="22"/>
        <v>0</v>
      </c>
      <c r="S110" s="200">
        <v>0</v>
      </c>
      <c r="T110" s="201">
        <f t="shared" si="23"/>
        <v>0</v>
      </c>
      <c r="AR110" s="23" t="s">
        <v>151</v>
      </c>
      <c r="AT110" s="23" t="s">
        <v>146</v>
      </c>
      <c r="AU110" s="23" t="s">
        <v>85</v>
      </c>
      <c r="AY110" s="23" t="s">
        <v>144</v>
      </c>
      <c r="BE110" s="202">
        <f t="shared" si="24"/>
        <v>0</v>
      </c>
      <c r="BF110" s="202">
        <f t="shared" si="25"/>
        <v>0</v>
      </c>
      <c r="BG110" s="202">
        <f t="shared" si="26"/>
        <v>0</v>
      </c>
      <c r="BH110" s="202">
        <f t="shared" si="27"/>
        <v>0</v>
      </c>
      <c r="BI110" s="202">
        <f t="shared" si="28"/>
        <v>0</v>
      </c>
      <c r="BJ110" s="23" t="s">
        <v>83</v>
      </c>
      <c r="BK110" s="202">
        <f t="shared" si="29"/>
        <v>0</v>
      </c>
      <c r="BL110" s="23" t="s">
        <v>151</v>
      </c>
      <c r="BM110" s="23" t="s">
        <v>401</v>
      </c>
    </row>
    <row r="111" spans="2:65" s="1" customFormat="1" ht="16.5" customHeight="1">
      <c r="B111" s="40"/>
      <c r="C111" s="191" t="s">
        <v>9</v>
      </c>
      <c r="D111" s="191" t="s">
        <v>146</v>
      </c>
      <c r="E111" s="192" t="s">
        <v>9</v>
      </c>
      <c r="F111" s="193" t="s">
        <v>1067</v>
      </c>
      <c r="G111" s="194" t="s">
        <v>1061</v>
      </c>
      <c r="H111" s="195">
        <v>15</v>
      </c>
      <c r="I111" s="196"/>
      <c r="J111" s="197">
        <f t="shared" si="20"/>
        <v>0</v>
      </c>
      <c r="K111" s="193" t="s">
        <v>21</v>
      </c>
      <c r="L111" s="60"/>
      <c r="M111" s="198" t="s">
        <v>21</v>
      </c>
      <c r="N111" s="199" t="s">
        <v>46</v>
      </c>
      <c r="O111" s="41"/>
      <c r="P111" s="200">
        <f t="shared" si="21"/>
        <v>0</v>
      </c>
      <c r="Q111" s="200">
        <v>0</v>
      </c>
      <c r="R111" s="200">
        <f t="shared" si="22"/>
        <v>0</v>
      </c>
      <c r="S111" s="200">
        <v>0</v>
      </c>
      <c r="T111" s="201">
        <f t="shared" si="23"/>
        <v>0</v>
      </c>
      <c r="AR111" s="23" t="s">
        <v>151</v>
      </c>
      <c r="AT111" s="23" t="s">
        <v>146</v>
      </c>
      <c r="AU111" s="23" t="s">
        <v>85</v>
      </c>
      <c r="AY111" s="23" t="s">
        <v>144</v>
      </c>
      <c r="BE111" s="202">
        <f t="shared" si="24"/>
        <v>0</v>
      </c>
      <c r="BF111" s="202">
        <f t="shared" si="25"/>
        <v>0</v>
      </c>
      <c r="BG111" s="202">
        <f t="shared" si="26"/>
        <v>0</v>
      </c>
      <c r="BH111" s="202">
        <f t="shared" si="27"/>
        <v>0</v>
      </c>
      <c r="BI111" s="202">
        <f t="shared" si="28"/>
        <v>0</v>
      </c>
      <c r="BJ111" s="23" t="s">
        <v>83</v>
      </c>
      <c r="BK111" s="202">
        <f t="shared" si="29"/>
        <v>0</v>
      </c>
      <c r="BL111" s="23" t="s">
        <v>151</v>
      </c>
      <c r="BM111" s="23" t="s">
        <v>412</v>
      </c>
    </row>
    <row r="112" spans="2:65" s="1" customFormat="1" ht="16.5" customHeight="1">
      <c r="B112" s="40"/>
      <c r="C112" s="191" t="s">
        <v>267</v>
      </c>
      <c r="D112" s="191" t="s">
        <v>146</v>
      </c>
      <c r="E112" s="192" t="s">
        <v>267</v>
      </c>
      <c r="F112" s="193" t="s">
        <v>1068</v>
      </c>
      <c r="G112" s="194" t="s">
        <v>1061</v>
      </c>
      <c r="H112" s="195">
        <v>6</v>
      </c>
      <c r="I112" s="196"/>
      <c r="J112" s="197">
        <f t="shared" si="20"/>
        <v>0</v>
      </c>
      <c r="K112" s="193" t="s">
        <v>21</v>
      </c>
      <c r="L112" s="60"/>
      <c r="M112" s="198" t="s">
        <v>21</v>
      </c>
      <c r="N112" s="199" t="s">
        <v>46</v>
      </c>
      <c r="O112" s="41"/>
      <c r="P112" s="200">
        <f t="shared" si="21"/>
        <v>0</v>
      </c>
      <c r="Q112" s="200">
        <v>0</v>
      </c>
      <c r="R112" s="200">
        <f t="shared" si="22"/>
        <v>0</v>
      </c>
      <c r="S112" s="200">
        <v>0</v>
      </c>
      <c r="T112" s="201">
        <f t="shared" si="23"/>
        <v>0</v>
      </c>
      <c r="AR112" s="23" t="s">
        <v>151</v>
      </c>
      <c r="AT112" s="23" t="s">
        <v>146</v>
      </c>
      <c r="AU112" s="23" t="s">
        <v>85</v>
      </c>
      <c r="AY112" s="23" t="s">
        <v>144</v>
      </c>
      <c r="BE112" s="202">
        <f t="shared" si="24"/>
        <v>0</v>
      </c>
      <c r="BF112" s="202">
        <f t="shared" si="25"/>
        <v>0</v>
      </c>
      <c r="BG112" s="202">
        <f t="shared" si="26"/>
        <v>0</v>
      </c>
      <c r="BH112" s="202">
        <f t="shared" si="27"/>
        <v>0</v>
      </c>
      <c r="BI112" s="202">
        <f t="shared" si="28"/>
        <v>0</v>
      </c>
      <c r="BJ112" s="23" t="s">
        <v>83</v>
      </c>
      <c r="BK112" s="202">
        <f t="shared" si="29"/>
        <v>0</v>
      </c>
      <c r="BL112" s="23" t="s">
        <v>151</v>
      </c>
      <c r="BM112" s="23" t="s">
        <v>423</v>
      </c>
    </row>
    <row r="113" spans="2:65" s="1" customFormat="1" ht="16.5" customHeight="1">
      <c r="B113" s="40"/>
      <c r="C113" s="191" t="s">
        <v>271</v>
      </c>
      <c r="D113" s="191" t="s">
        <v>146</v>
      </c>
      <c r="E113" s="192" t="s">
        <v>271</v>
      </c>
      <c r="F113" s="193" t="s">
        <v>1069</v>
      </c>
      <c r="G113" s="194" t="s">
        <v>1061</v>
      </c>
      <c r="H113" s="195">
        <v>1</v>
      </c>
      <c r="I113" s="196"/>
      <c r="J113" s="197">
        <f t="shared" si="20"/>
        <v>0</v>
      </c>
      <c r="K113" s="193" t="s">
        <v>21</v>
      </c>
      <c r="L113" s="60"/>
      <c r="M113" s="198" t="s">
        <v>21</v>
      </c>
      <c r="N113" s="199" t="s">
        <v>46</v>
      </c>
      <c r="O113" s="41"/>
      <c r="P113" s="200">
        <f t="shared" si="21"/>
        <v>0</v>
      </c>
      <c r="Q113" s="200">
        <v>0</v>
      </c>
      <c r="R113" s="200">
        <f t="shared" si="22"/>
        <v>0</v>
      </c>
      <c r="S113" s="200">
        <v>0</v>
      </c>
      <c r="T113" s="201">
        <f t="shared" si="23"/>
        <v>0</v>
      </c>
      <c r="AR113" s="23" t="s">
        <v>151</v>
      </c>
      <c r="AT113" s="23" t="s">
        <v>146</v>
      </c>
      <c r="AU113" s="23" t="s">
        <v>85</v>
      </c>
      <c r="AY113" s="23" t="s">
        <v>144</v>
      </c>
      <c r="BE113" s="202">
        <f t="shared" si="24"/>
        <v>0</v>
      </c>
      <c r="BF113" s="202">
        <f t="shared" si="25"/>
        <v>0</v>
      </c>
      <c r="BG113" s="202">
        <f t="shared" si="26"/>
        <v>0</v>
      </c>
      <c r="BH113" s="202">
        <f t="shared" si="27"/>
        <v>0</v>
      </c>
      <c r="BI113" s="202">
        <f t="shared" si="28"/>
        <v>0</v>
      </c>
      <c r="BJ113" s="23" t="s">
        <v>83</v>
      </c>
      <c r="BK113" s="202">
        <f t="shared" si="29"/>
        <v>0</v>
      </c>
      <c r="BL113" s="23" t="s">
        <v>151</v>
      </c>
      <c r="BM113" s="23" t="s">
        <v>436</v>
      </c>
    </row>
    <row r="114" spans="2:65" s="1" customFormat="1" ht="16.5" customHeight="1">
      <c r="B114" s="40"/>
      <c r="C114" s="191" t="s">
        <v>273</v>
      </c>
      <c r="D114" s="191" t="s">
        <v>146</v>
      </c>
      <c r="E114" s="192" t="s">
        <v>273</v>
      </c>
      <c r="F114" s="193" t="s">
        <v>1070</v>
      </c>
      <c r="G114" s="194" t="s">
        <v>1061</v>
      </c>
      <c r="H114" s="195">
        <v>1</v>
      </c>
      <c r="I114" s="196"/>
      <c r="J114" s="197">
        <f t="shared" si="20"/>
        <v>0</v>
      </c>
      <c r="K114" s="193" t="s">
        <v>21</v>
      </c>
      <c r="L114" s="60"/>
      <c r="M114" s="198" t="s">
        <v>21</v>
      </c>
      <c r="N114" s="199" t="s">
        <v>46</v>
      </c>
      <c r="O114" s="41"/>
      <c r="P114" s="200">
        <f t="shared" si="21"/>
        <v>0</v>
      </c>
      <c r="Q114" s="200">
        <v>0</v>
      </c>
      <c r="R114" s="200">
        <f t="shared" si="22"/>
        <v>0</v>
      </c>
      <c r="S114" s="200">
        <v>0</v>
      </c>
      <c r="T114" s="201">
        <f t="shared" si="23"/>
        <v>0</v>
      </c>
      <c r="AR114" s="23" t="s">
        <v>151</v>
      </c>
      <c r="AT114" s="23" t="s">
        <v>146</v>
      </c>
      <c r="AU114" s="23" t="s">
        <v>85</v>
      </c>
      <c r="AY114" s="23" t="s">
        <v>144</v>
      </c>
      <c r="BE114" s="202">
        <f t="shared" si="24"/>
        <v>0</v>
      </c>
      <c r="BF114" s="202">
        <f t="shared" si="25"/>
        <v>0</v>
      </c>
      <c r="BG114" s="202">
        <f t="shared" si="26"/>
        <v>0</v>
      </c>
      <c r="BH114" s="202">
        <f t="shared" si="27"/>
        <v>0</v>
      </c>
      <c r="BI114" s="202">
        <f t="shared" si="28"/>
        <v>0</v>
      </c>
      <c r="BJ114" s="23" t="s">
        <v>83</v>
      </c>
      <c r="BK114" s="202">
        <f t="shared" si="29"/>
        <v>0</v>
      </c>
      <c r="BL114" s="23" t="s">
        <v>151</v>
      </c>
      <c r="BM114" s="23" t="s">
        <v>453</v>
      </c>
    </row>
    <row r="115" spans="2:65" s="1" customFormat="1" ht="16.5" customHeight="1">
      <c r="B115" s="40"/>
      <c r="C115" s="191" t="s">
        <v>277</v>
      </c>
      <c r="D115" s="191" t="s">
        <v>146</v>
      </c>
      <c r="E115" s="192" t="s">
        <v>277</v>
      </c>
      <c r="F115" s="193" t="s">
        <v>1071</v>
      </c>
      <c r="G115" s="194" t="s">
        <v>1063</v>
      </c>
      <c r="H115" s="195">
        <v>1</v>
      </c>
      <c r="I115" s="196"/>
      <c r="J115" s="197">
        <f t="shared" si="20"/>
        <v>0</v>
      </c>
      <c r="K115" s="193" t="s">
        <v>21</v>
      </c>
      <c r="L115" s="60"/>
      <c r="M115" s="198" t="s">
        <v>21</v>
      </c>
      <c r="N115" s="199" t="s">
        <v>46</v>
      </c>
      <c r="O115" s="41"/>
      <c r="P115" s="200">
        <f t="shared" si="21"/>
        <v>0</v>
      </c>
      <c r="Q115" s="200">
        <v>0</v>
      </c>
      <c r="R115" s="200">
        <f t="shared" si="22"/>
        <v>0</v>
      </c>
      <c r="S115" s="200">
        <v>0</v>
      </c>
      <c r="T115" s="201">
        <f t="shared" si="23"/>
        <v>0</v>
      </c>
      <c r="AR115" s="23" t="s">
        <v>151</v>
      </c>
      <c r="AT115" s="23" t="s">
        <v>146</v>
      </c>
      <c r="AU115" s="23" t="s">
        <v>85</v>
      </c>
      <c r="AY115" s="23" t="s">
        <v>144</v>
      </c>
      <c r="BE115" s="202">
        <f t="shared" si="24"/>
        <v>0</v>
      </c>
      <c r="BF115" s="202">
        <f t="shared" si="25"/>
        <v>0</v>
      </c>
      <c r="BG115" s="202">
        <f t="shared" si="26"/>
        <v>0</v>
      </c>
      <c r="BH115" s="202">
        <f t="shared" si="27"/>
        <v>0</v>
      </c>
      <c r="BI115" s="202">
        <f t="shared" si="28"/>
        <v>0</v>
      </c>
      <c r="BJ115" s="23" t="s">
        <v>83</v>
      </c>
      <c r="BK115" s="202">
        <f t="shared" si="29"/>
        <v>0</v>
      </c>
      <c r="BL115" s="23" t="s">
        <v>151</v>
      </c>
      <c r="BM115" s="23" t="s">
        <v>465</v>
      </c>
    </row>
    <row r="116" spans="2:65" s="1" customFormat="1" ht="16.5" customHeight="1">
      <c r="B116" s="40"/>
      <c r="C116" s="191" t="s">
        <v>282</v>
      </c>
      <c r="D116" s="191" t="s">
        <v>146</v>
      </c>
      <c r="E116" s="192" t="s">
        <v>282</v>
      </c>
      <c r="F116" s="193" t="s">
        <v>1062</v>
      </c>
      <c r="G116" s="194" t="s">
        <v>1063</v>
      </c>
      <c r="H116" s="195">
        <v>1</v>
      </c>
      <c r="I116" s="196"/>
      <c r="J116" s="197">
        <f t="shared" si="20"/>
        <v>0</v>
      </c>
      <c r="K116" s="193" t="s">
        <v>21</v>
      </c>
      <c r="L116" s="60"/>
      <c r="M116" s="198" t="s">
        <v>21</v>
      </c>
      <c r="N116" s="199" t="s">
        <v>46</v>
      </c>
      <c r="O116" s="41"/>
      <c r="P116" s="200">
        <f t="shared" si="21"/>
        <v>0</v>
      </c>
      <c r="Q116" s="200">
        <v>0</v>
      </c>
      <c r="R116" s="200">
        <f t="shared" si="22"/>
        <v>0</v>
      </c>
      <c r="S116" s="200">
        <v>0</v>
      </c>
      <c r="T116" s="201">
        <f t="shared" si="23"/>
        <v>0</v>
      </c>
      <c r="AR116" s="23" t="s">
        <v>151</v>
      </c>
      <c r="AT116" s="23" t="s">
        <v>146</v>
      </c>
      <c r="AU116" s="23" t="s">
        <v>85</v>
      </c>
      <c r="AY116" s="23" t="s">
        <v>144</v>
      </c>
      <c r="BE116" s="202">
        <f t="shared" si="24"/>
        <v>0</v>
      </c>
      <c r="BF116" s="202">
        <f t="shared" si="25"/>
        <v>0</v>
      </c>
      <c r="BG116" s="202">
        <f t="shared" si="26"/>
        <v>0</v>
      </c>
      <c r="BH116" s="202">
        <f t="shared" si="27"/>
        <v>0</v>
      </c>
      <c r="BI116" s="202">
        <f t="shared" si="28"/>
        <v>0</v>
      </c>
      <c r="BJ116" s="23" t="s">
        <v>83</v>
      </c>
      <c r="BK116" s="202">
        <f t="shared" si="29"/>
        <v>0</v>
      </c>
      <c r="BL116" s="23" t="s">
        <v>151</v>
      </c>
      <c r="BM116" s="23" t="s">
        <v>479</v>
      </c>
    </row>
    <row r="117" spans="2:65" s="10" customFormat="1" ht="37.35" customHeight="1">
      <c r="B117" s="175"/>
      <c r="C117" s="176"/>
      <c r="D117" s="177" t="s">
        <v>74</v>
      </c>
      <c r="E117" s="178" t="s">
        <v>1078</v>
      </c>
      <c r="F117" s="178" t="s">
        <v>1079</v>
      </c>
      <c r="G117" s="176"/>
      <c r="H117" s="176"/>
      <c r="I117" s="179"/>
      <c r="J117" s="180">
        <f>BK117</f>
        <v>0</v>
      </c>
      <c r="K117" s="176"/>
      <c r="L117" s="181"/>
      <c r="M117" s="182"/>
      <c r="N117" s="183"/>
      <c r="O117" s="183"/>
      <c r="P117" s="184">
        <f>SUM(P118:P140)</f>
        <v>0</v>
      </c>
      <c r="Q117" s="183"/>
      <c r="R117" s="184">
        <f>SUM(R118:R140)</f>
        <v>0</v>
      </c>
      <c r="S117" s="183"/>
      <c r="T117" s="185">
        <f>SUM(T118:T140)</f>
        <v>0</v>
      </c>
      <c r="AR117" s="186" t="s">
        <v>83</v>
      </c>
      <c r="AT117" s="187" t="s">
        <v>74</v>
      </c>
      <c r="AU117" s="187" t="s">
        <v>75</v>
      </c>
      <c r="AY117" s="186" t="s">
        <v>144</v>
      </c>
      <c r="BK117" s="188">
        <f>SUM(BK118:BK140)</f>
        <v>0</v>
      </c>
    </row>
    <row r="118" spans="2:65" s="1" customFormat="1" ht="16.5" customHeight="1">
      <c r="B118" s="40"/>
      <c r="C118" s="191" t="s">
        <v>291</v>
      </c>
      <c r="D118" s="191" t="s">
        <v>146</v>
      </c>
      <c r="E118" s="192" t="s">
        <v>291</v>
      </c>
      <c r="F118" s="193" t="s">
        <v>1080</v>
      </c>
      <c r="G118" s="194" t="s">
        <v>1061</v>
      </c>
      <c r="H118" s="195">
        <v>10</v>
      </c>
      <c r="I118" s="196"/>
      <c r="J118" s="197">
        <f t="shared" ref="J118:J140" si="30">ROUND(I118*H118,2)</f>
        <v>0</v>
      </c>
      <c r="K118" s="193" t="s">
        <v>21</v>
      </c>
      <c r="L118" s="60"/>
      <c r="M118" s="198" t="s">
        <v>21</v>
      </c>
      <c r="N118" s="199" t="s">
        <v>46</v>
      </c>
      <c r="O118" s="41"/>
      <c r="P118" s="200">
        <f t="shared" ref="P118:P140" si="31">O118*H118</f>
        <v>0</v>
      </c>
      <c r="Q118" s="200">
        <v>0</v>
      </c>
      <c r="R118" s="200">
        <f t="shared" ref="R118:R140" si="32">Q118*H118</f>
        <v>0</v>
      </c>
      <c r="S118" s="200">
        <v>0</v>
      </c>
      <c r="T118" s="201">
        <f t="shared" ref="T118:T140" si="33">S118*H118</f>
        <v>0</v>
      </c>
      <c r="AR118" s="23" t="s">
        <v>151</v>
      </c>
      <c r="AT118" s="23" t="s">
        <v>146</v>
      </c>
      <c r="AU118" s="23" t="s">
        <v>83</v>
      </c>
      <c r="AY118" s="23" t="s">
        <v>144</v>
      </c>
      <c r="BE118" s="202">
        <f t="shared" ref="BE118:BE140" si="34">IF(N118="základní",J118,0)</f>
        <v>0</v>
      </c>
      <c r="BF118" s="202">
        <f t="shared" ref="BF118:BF140" si="35">IF(N118="snížená",J118,0)</f>
        <v>0</v>
      </c>
      <c r="BG118" s="202">
        <f t="shared" ref="BG118:BG140" si="36">IF(N118="zákl. přenesená",J118,0)</f>
        <v>0</v>
      </c>
      <c r="BH118" s="202">
        <f t="shared" ref="BH118:BH140" si="37">IF(N118="sníž. přenesená",J118,0)</f>
        <v>0</v>
      </c>
      <c r="BI118" s="202">
        <f t="shared" ref="BI118:BI140" si="38">IF(N118="nulová",J118,0)</f>
        <v>0</v>
      </c>
      <c r="BJ118" s="23" t="s">
        <v>83</v>
      </c>
      <c r="BK118" s="202">
        <f t="shared" ref="BK118:BK140" si="39">ROUND(I118*H118,2)</f>
        <v>0</v>
      </c>
      <c r="BL118" s="23" t="s">
        <v>151</v>
      </c>
      <c r="BM118" s="23" t="s">
        <v>494</v>
      </c>
    </row>
    <row r="119" spans="2:65" s="1" customFormat="1" ht="16.5" customHeight="1">
      <c r="B119" s="40"/>
      <c r="C119" s="191" t="s">
        <v>295</v>
      </c>
      <c r="D119" s="191" t="s">
        <v>146</v>
      </c>
      <c r="E119" s="192" t="s">
        <v>295</v>
      </c>
      <c r="F119" s="193" t="s">
        <v>1081</v>
      </c>
      <c r="G119" s="194" t="s">
        <v>1061</v>
      </c>
      <c r="H119" s="195">
        <v>27</v>
      </c>
      <c r="I119" s="196"/>
      <c r="J119" s="197">
        <f t="shared" si="30"/>
        <v>0</v>
      </c>
      <c r="K119" s="193" t="s">
        <v>21</v>
      </c>
      <c r="L119" s="60"/>
      <c r="M119" s="198" t="s">
        <v>21</v>
      </c>
      <c r="N119" s="199" t="s">
        <v>46</v>
      </c>
      <c r="O119" s="41"/>
      <c r="P119" s="200">
        <f t="shared" si="31"/>
        <v>0</v>
      </c>
      <c r="Q119" s="200">
        <v>0</v>
      </c>
      <c r="R119" s="200">
        <f t="shared" si="32"/>
        <v>0</v>
      </c>
      <c r="S119" s="200">
        <v>0</v>
      </c>
      <c r="T119" s="201">
        <f t="shared" si="33"/>
        <v>0</v>
      </c>
      <c r="AR119" s="23" t="s">
        <v>151</v>
      </c>
      <c r="AT119" s="23" t="s">
        <v>146</v>
      </c>
      <c r="AU119" s="23" t="s">
        <v>83</v>
      </c>
      <c r="AY119" s="23" t="s">
        <v>144</v>
      </c>
      <c r="BE119" s="202">
        <f t="shared" si="34"/>
        <v>0</v>
      </c>
      <c r="BF119" s="202">
        <f t="shared" si="35"/>
        <v>0</v>
      </c>
      <c r="BG119" s="202">
        <f t="shared" si="36"/>
        <v>0</v>
      </c>
      <c r="BH119" s="202">
        <f t="shared" si="37"/>
        <v>0</v>
      </c>
      <c r="BI119" s="202">
        <f t="shared" si="38"/>
        <v>0</v>
      </c>
      <c r="BJ119" s="23" t="s">
        <v>83</v>
      </c>
      <c r="BK119" s="202">
        <f t="shared" si="39"/>
        <v>0</v>
      </c>
      <c r="BL119" s="23" t="s">
        <v>151</v>
      </c>
      <c r="BM119" s="23" t="s">
        <v>503</v>
      </c>
    </row>
    <row r="120" spans="2:65" s="1" customFormat="1" ht="16.5" customHeight="1">
      <c r="B120" s="40"/>
      <c r="C120" s="191" t="s">
        <v>300</v>
      </c>
      <c r="D120" s="191" t="s">
        <v>146</v>
      </c>
      <c r="E120" s="192" t="s">
        <v>300</v>
      </c>
      <c r="F120" s="193" t="s">
        <v>1082</v>
      </c>
      <c r="G120" s="194" t="s">
        <v>1061</v>
      </c>
      <c r="H120" s="195">
        <v>2</v>
      </c>
      <c r="I120" s="196"/>
      <c r="J120" s="197">
        <f t="shared" si="30"/>
        <v>0</v>
      </c>
      <c r="K120" s="193" t="s">
        <v>21</v>
      </c>
      <c r="L120" s="60"/>
      <c r="M120" s="198" t="s">
        <v>21</v>
      </c>
      <c r="N120" s="199" t="s">
        <v>46</v>
      </c>
      <c r="O120" s="41"/>
      <c r="P120" s="200">
        <f t="shared" si="31"/>
        <v>0</v>
      </c>
      <c r="Q120" s="200">
        <v>0</v>
      </c>
      <c r="R120" s="200">
        <f t="shared" si="32"/>
        <v>0</v>
      </c>
      <c r="S120" s="200">
        <v>0</v>
      </c>
      <c r="T120" s="201">
        <f t="shared" si="33"/>
        <v>0</v>
      </c>
      <c r="AR120" s="23" t="s">
        <v>151</v>
      </c>
      <c r="AT120" s="23" t="s">
        <v>146</v>
      </c>
      <c r="AU120" s="23" t="s">
        <v>83</v>
      </c>
      <c r="AY120" s="23" t="s">
        <v>144</v>
      </c>
      <c r="BE120" s="202">
        <f t="shared" si="34"/>
        <v>0</v>
      </c>
      <c r="BF120" s="202">
        <f t="shared" si="35"/>
        <v>0</v>
      </c>
      <c r="BG120" s="202">
        <f t="shared" si="36"/>
        <v>0</v>
      </c>
      <c r="BH120" s="202">
        <f t="shared" si="37"/>
        <v>0</v>
      </c>
      <c r="BI120" s="202">
        <f t="shared" si="38"/>
        <v>0</v>
      </c>
      <c r="BJ120" s="23" t="s">
        <v>83</v>
      </c>
      <c r="BK120" s="202">
        <f t="shared" si="39"/>
        <v>0</v>
      </c>
      <c r="BL120" s="23" t="s">
        <v>151</v>
      </c>
      <c r="BM120" s="23" t="s">
        <v>512</v>
      </c>
    </row>
    <row r="121" spans="2:65" s="1" customFormat="1" ht="16.5" customHeight="1">
      <c r="B121" s="40"/>
      <c r="C121" s="191" t="s">
        <v>320</v>
      </c>
      <c r="D121" s="191" t="s">
        <v>146</v>
      </c>
      <c r="E121" s="192" t="s">
        <v>320</v>
      </c>
      <c r="F121" s="193" t="s">
        <v>1083</v>
      </c>
      <c r="G121" s="194" t="s">
        <v>163</v>
      </c>
      <c r="H121" s="195">
        <v>30</v>
      </c>
      <c r="I121" s="196"/>
      <c r="J121" s="197">
        <f t="shared" si="30"/>
        <v>0</v>
      </c>
      <c r="K121" s="193" t="s">
        <v>21</v>
      </c>
      <c r="L121" s="60"/>
      <c r="M121" s="198" t="s">
        <v>21</v>
      </c>
      <c r="N121" s="199" t="s">
        <v>46</v>
      </c>
      <c r="O121" s="41"/>
      <c r="P121" s="200">
        <f t="shared" si="31"/>
        <v>0</v>
      </c>
      <c r="Q121" s="200">
        <v>0</v>
      </c>
      <c r="R121" s="200">
        <f t="shared" si="32"/>
        <v>0</v>
      </c>
      <c r="S121" s="200">
        <v>0</v>
      </c>
      <c r="T121" s="201">
        <f t="shared" si="33"/>
        <v>0</v>
      </c>
      <c r="AR121" s="23" t="s">
        <v>151</v>
      </c>
      <c r="AT121" s="23" t="s">
        <v>146</v>
      </c>
      <c r="AU121" s="23" t="s">
        <v>83</v>
      </c>
      <c r="AY121" s="23" t="s">
        <v>144</v>
      </c>
      <c r="BE121" s="202">
        <f t="shared" si="34"/>
        <v>0</v>
      </c>
      <c r="BF121" s="202">
        <f t="shared" si="35"/>
        <v>0</v>
      </c>
      <c r="BG121" s="202">
        <f t="shared" si="36"/>
        <v>0</v>
      </c>
      <c r="BH121" s="202">
        <f t="shared" si="37"/>
        <v>0</v>
      </c>
      <c r="BI121" s="202">
        <f t="shared" si="38"/>
        <v>0</v>
      </c>
      <c r="BJ121" s="23" t="s">
        <v>83</v>
      </c>
      <c r="BK121" s="202">
        <f t="shared" si="39"/>
        <v>0</v>
      </c>
      <c r="BL121" s="23" t="s">
        <v>151</v>
      </c>
      <c r="BM121" s="23" t="s">
        <v>526</v>
      </c>
    </row>
    <row r="122" spans="2:65" s="1" customFormat="1" ht="16.5" customHeight="1">
      <c r="B122" s="40"/>
      <c r="C122" s="191" t="s">
        <v>332</v>
      </c>
      <c r="D122" s="191" t="s">
        <v>146</v>
      </c>
      <c r="E122" s="192" t="s">
        <v>332</v>
      </c>
      <c r="F122" s="193" t="s">
        <v>1084</v>
      </c>
      <c r="G122" s="194" t="s">
        <v>163</v>
      </c>
      <c r="H122" s="195">
        <v>40</v>
      </c>
      <c r="I122" s="196"/>
      <c r="J122" s="197">
        <f t="shared" si="30"/>
        <v>0</v>
      </c>
      <c r="K122" s="193" t="s">
        <v>21</v>
      </c>
      <c r="L122" s="60"/>
      <c r="M122" s="198" t="s">
        <v>21</v>
      </c>
      <c r="N122" s="199" t="s">
        <v>46</v>
      </c>
      <c r="O122" s="41"/>
      <c r="P122" s="200">
        <f t="shared" si="31"/>
        <v>0</v>
      </c>
      <c r="Q122" s="200">
        <v>0</v>
      </c>
      <c r="R122" s="200">
        <f t="shared" si="32"/>
        <v>0</v>
      </c>
      <c r="S122" s="200">
        <v>0</v>
      </c>
      <c r="T122" s="201">
        <f t="shared" si="33"/>
        <v>0</v>
      </c>
      <c r="AR122" s="23" t="s">
        <v>151</v>
      </c>
      <c r="AT122" s="23" t="s">
        <v>146</v>
      </c>
      <c r="AU122" s="23" t="s">
        <v>83</v>
      </c>
      <c r="AY122" s="23" t="s">
        <v>144</v>
      </c>
      <c r="BE122" s="202">
        <f t="shared" si="34"/>
        <v>0</v>
      </c>
      <c r="BF122" s="202">
        <f t="shared" si="35"/>
        <v>0</v>
      </c>
      <c r="BG122" s="202">
        <f t="shared" si="36"/>
        <v>0</v>
      </c>
      <c r="BH122" s="202">
        <f t="shared" si="37"/>
        <v>0</v>
      </c>
      <c r="BI122" s="202">
        <f t="shared" si="38"/>
        <v>0</v>
      </c>
      <c r="BJ122" s="23" t="s">
        <v>83</v>
      </c>
      <c r="BK122" s="202">
        <f t="shared" si="39"/>
        <v>0</v>
      </c>
      <c r="BL122" s="23" t="s">
        <v>151</v>
      </c>
      <c r="BM122" s="23" t="s">
        <v>534</v>
      </c>
    </row>
    <row r="123" spans="2:65" s="1" customFormat="1" ht="16.5" customHeight="1">
      <c r="B123" s="40"/>
      <c r="C123" s="191" t="s">
        <v>350</v>
      </c>
      <c r="D123" s="191" t="s">
        <v>146</v>
      </c>
      <c r="E123" s="192" t="s">
        <v>350</v>
      </c>
      <c r="F123" s="193" t="s">
        <v>1085</v>
      </c>
      <c r="G123" s="194" t="s">
        <v>163</v>
      </c>
      <c r="H123" s="195">
        <v>15</v>
      </c>
      <c r="I123" s="196"/>
      <c r="J123" s="197">
        <f t="shared" si="30"/>
        <v>0</v>
      </c>
      <c r="K123" s="193" t="s">
        <v>21</v>
      </c>
      <c r="L123" s="60"/>
      <c r="M123" s="198" t="s">
        <v>21</v>
      </c>
      <c r="N123" s="199" t="s">
        <v>46</v>
      </c>
      <c r="O123" s="41"/>
      <c r="P123" s="200">
        <f t="shared" si="31"/>
        <v>0</v>
      </c>
      <c r="Q123" s="200">
        <v>0</v>
      </c>
      <c r="R123" s="200">
        <f t="shared" si="32"/>
        <v>0</v>
      </c>
      <c r="S123" s="200">
        <v>0</v>
      </c>
      <c r="T123" s="201">
        <f t="shared" si="33"/>
        <v>0</v>
      </c>
      <c r="AR123" s="23" t="s">
        <v>151</v>
      </c>
      <c r="AT123" s="23" t="s">
        <v>146</v>
      </c>
      <c r="AU123" s="23" t="s">
        <v>83</v>
      </c>
      <c r="AY123" s="23" t="s">
        <v>144</v>
      </c>
      <c r="BE123" s="202">
        <f t="shared" si="34"/>
        <v>0</v>
      </c>
      <c r="BF123" s="202">
        <f t="shared" si="35"/>
        <v>0</v>
      </c>
      <c r="BG123" s="202">
        <f t="shared" si="36"/>
        <v>0</v>
      </c>
      <c r="BH123" s="202">
        <f t="shared" si="37"/>
        <v>0</v>
      </c>
      <c r="BI123" s="202">
        <f t="shared" si="38"/>
        <v>0</v>
      </c>
      <c r="BJ123" s="23" t="s">
        <v>83</v>
      </c>
      <c r="BK123" s="202">
        <f t="shared" si="39"/>
        <v>0</v>
      </c>
      <c r="BL123" s="23" t="s">
        <v>151</v>
      </c>
      <c r="BM123" s="23" t="s">
        <v>542</v>
      </c>
    </row>
    <row r="124" spans="2:65" s="1" customFormat="1" ht="25.5" customHeight="1">
      <c r="B124" s="40"/>
      <c r="C124" s="191" t="s">
        <v>355</v>
      </c>
      <c r="D124" s="191" t="s">
        <v>146</v>
      </c>
      <c r="E124" s="192" t="s">
        <v>355</v>
      </c>
      <c r="F124" s="193" t="s">
        <v>1086</v>
      </c>
      <c r="G124" s="194" t="s">
        <v>163</v>
      </c>
      <c r="H124" s="195">
        <v>12</v>
      </c>
      <c r="I124" s="196"/>
      <c r="J124" s="197">
        <f t="shared" si="30"/>
        <v>0</v>
      </c>
      <c r="K124" s="193" t="s">
        <v>21</v>
      </c>
      <c r="L124" s="60"/>
      <c r="M124" s="198" t="s">
        <v>21</v>
      </c>
      <c r="N124" s="199" t="s">
        <v>46</v>
      </c>
      <c r="O124" s="41"/>
      <c r="P124" s="200">
        <f t="shared" si="31"/>
        <v>0</v>
      </c>
      <c r="Q124" s="200">
        <v>0</v>
      </c>
      <c r="R124" s="200">
        <f t="shared" si="32"/>
        <v>0</v>
      </c>
      <c r="S124" s="200">
        <v>0</v>
      </c>
      <c r="T124" s="201">
        <f t="shared" si="33"/>
        <v>0</v>
      </c>
      <c r="AR124" s="23" t="s">
        <v>151</v>
      </c>
      <c r="AT124" s="23" t="s">
        <v>146</v>
      </c>
      <c r="AU124" s="23" t="s">
        <v>83</v>
      </c>
      <c r="AY124" s="23" t="s">
        <v>144</v>
      </c>
      <c r="BE124" s="202">
        <f t="shared" si="34"/>
        <v>0</v>
      </c>
      <c r="BF124" s="202">
        <f t="shared" si="35"/>
        <v>0</v>
      </c>
      <c r="BG124" s="202">
        <f t="shared" si="36"/>
        <v>0</v>
      </c>
      <c r="BH124" s="202">
        <f t="shared" si="37"/>
        <v>0</v>
      </c>
      <c r="BI124" s="202">
        <f t="shared" si="38"/>
        <v>0</v>
      </c>
      <c r="BJ124" s="23" t="s">
        <v>83</v>
      </c>
      <c r="BK124" s="202">
        <f t="shared" si="39"/>
        <v>0</v>
      </c>
      <c r="BL124" s="23" t="s">
        <v>151</v>
      </c>
      <c r="BM124" s="23" t="s">
        <v>550</v>
      </c>
    </row>
    <row r="125" spans="2:65" s="1" customFormat="1" ht="16.5" customHeight="1">
      <c r="B125" s="40"/>
      <c r="C125" s="191" t="s">
        <v>360</v>
      </c>
      <c r="D125" s="191" t="s">
        <v>146</v>
      </c>
      <c r="E125" s="192" t="s">
        <v>360</v>
      </c>
      <c r="F125" s="193" t="s">
        <v>1087</v>
      </c>
      <c r="G125" s="194" t="s">
        <v>1061</v>
      </c>
      <c r="H125" s="195">
        <v>20</v>
      </c>
      <c r="I125" s="196"/>
      <c r="J125" s="197">
        <f t="shared" si="30"/>
        <v>0</v>
      </c>
      <c r="K125" s="193" t="s">
        <v>21</v>
      </c>
      <c r="L125" s="60"/>
      <c r="M125" s="198" t="s">
        <v>21</v>
      </c>
      <c r="N125" s="199" t="s">
        <v>46</v>
      </c>
      <c r="O125" s="41"/>
      <c r="P125" s="200">
        <f t="shared" si="31"/>
        <v>0</v>
      </c>
      <c r="Q125" s="200">
        <v>0</v>
      </c>
      <c r="R125" s="200">
        <f t="shared" si="32"/>
        <v>0</v>
      </c>
      <c r="S125" s="200">
        <v>0</v>
      </c>
      <c r="T125" s="201">
        <f t="shared" si="33"/>
        <v>0</v>
      </c>
      <c r="AR125" s="23" t="s">
        <v>151</v>
      </c>
      <c r="AT125" s="23" t="s">
        <v>146</v>
      </c>
      <c r="AU125" s="23" t="s">
        <v>83</v>
      </c>
      <c r="AY125" s="23" t="s">
        <v>144</v>
      </c>
      <c r="BE125" s="202">
        <f t="shared" si="34"/>
        <v>0</v>
      </c>
      <c r="BF125" s="202">
        <f t="shared" si="35"/>
        <v>0</v>
      </c>
      <c r="BG125" s="202">
        <f t="shared" si="36"/>
        <v>0</v>
      </c>
      <c r="BH125" s="202">
        <f t="shared" si="37"/>
        <v>0</v>
      </c>
      <c r="BI125" s="202">
        <f t="shared" si="38"/>
        <v>0</v>
      </c>
      <c r="BJ125" s="23" t="s">
        <v>83</v>
      </c>
      <c r="BK125" s="202">
        <f t="shared" si="39"/>
        <v>0</v>
      </c>
      <c r="BL125" s="23" t="s">
        <v>151</v>
      </c>
      <c r="BM125" s="23" t="s">
        <v>558</v>
      </c>
    </row>
    <row r="126" spans="2:65" s="1" customFormat="1" ht="16.5" customHeight="1">
      <c r="B126" s="40"/>
      <c r="C126" s="191" t="s">
        <v>364</v>
      </c>
      <c r="D126" s="191" t="s">
        <v>146</v>
      </c>
      <c r="E126" s="192" t="s">
        <v>364</v>
      </c>
      <c r="F126" s="193" t="s">
        <v>1088</v>
      </c>
      <c r="G126" s="194" t="s">
        <v>1061</v>
      </c>
      <c r="H126" s="195">
        <v>20</v>
      </c>
      <c r="I126" s="196"/>
      <c r="J126" s="197">
        <f t="shared" si="30"/>
        <v>0</v>
      </c>
      <c r="K126" s="193" t="s">
        <v>21</v>
      </c>
      <c r="L126" s="60"/>
      <c r="M126" s="198" t="s">
        <v>21</v>
      </c>
      <c r="N126" s="199" t="s">
        <v>46</v>
      </c>
      <c r="O126" s="41"/>
      <c r="P126" s="200">
        <f t="shared" si="31"/>
        <v>0</v>
      </c>
      <c r="Q126" s="200">
        <v>0</v>
      </c>
      <c r="R126" s="200">
        <f t="shared" si="32"/>
        <v>0</v>
      </c>
      <c r="S126" s="200">
        <v>0</v>
      </c>
      <c r="T126" s="201">
        <f t="shared" si="33"/>
        <v>0</v>
      </c>
      <c r="AR126" s="23" t="s">
        <v>151</v>
      </c>
      <c r="AT126" s="23" t="s">
        <v>146</v>
      </c>
      <c r="AU126" s="23" t="s">
        <v>83</v>
      </c>
      <c r="AY126" s="23" t="s">
        <v>144</v>
      </c>
      <c r="BE126" s="202">
        <f t="shared" si="34"/>
        <v>0</v>
      </c>
      <c r="BF126" s="202">
        <f t="shared" si="35"/>
        <v>0</v>
      </c>
      <c r="BG126" s="202">
        <f t="shared" si="36"/>
        <v>0</v>
      </c>
      <c r="BH126" s="202">
        <f t="shared" si="37"/>
        <v>0</v>
      </c>
      <c r="BI126" s="202">
        <f t="shared" si="38"/>
        <v>0</v>
      </c>
      <c r="BJ126" s="23" t="s">
        <v>83</v>
      </c>
      <c r="BK126" s="202">
        <f t="shared" si="39"/>
        <v>0</v>
      </c>
      <c r="BL126" s="23" t="s">
        <v>151</v>
      </c>
      <c r="BM126" s="23" t="s">
        <v>567</v>
      </c>
    </row>
    <row r="127" spans="2:65" s="1" customFormat="1" ht="16.5" customHeight="1">
      <c r="B127" s="40"/>
      <c r="C127" s="191" t="s">
        <v>372</v>
      </c>
      <c r="D127" s="191" t="s">
        <v>146</v>
      </c>
      <c r="E127" s="192" t="s">
        <v>372</v>
      </c>
      <c r="F127" s="193" t="s">
        <v>1089</v>
      </c>
      <c r="G127" s="194" t="s">
        <v>1061</v>
      </c>
      <c r="H127" s="195">
        <v>30</v>
      </c>
      <c r="I127" s="196"/>
      <c r="J127" s="197">
        <f t="shared" si="30"/>
        <v>0</v>
      </c>
      <c r="K127" s="193" t="s">
        <v>21</v>
      </c>
      <c r="L127" s="60"/>
      <c r="M127" s="198" t="s">
        <v>21</v>
      </c>
      <c r="N127" s="199" t="s">
        <v>46</v>
      </c>
      <c r="O127" s="41"/>
      <c r="P127" s="200">
        <f t="shared" si="31"/>
        <v>0</v>
      </c>
      <c r="Q127" s="200">
        <v>0</v>
      </c>
      <c r="R127" s="200">
        <f t="shared" si="32"/>
        <v>0</v>
      </c>
      <c r="S127" s="200">
        <v>0</v>
      </c>
      <c r="T127" s="201">
        <f t="shared" si="33"/>
        <v>0</v>
      </c>
      <c r="AR127" s="23" t="s">
        <v>151</v>
      </c>
      <c r="AT127" s="23" t="s">
        <v>146</v>
      </c>
      <c r="AU127" s="23" t="s">
        <v>83</v>
      </c>
      <c r="AY127" s="23" t="s">
        <v>144</v>
      </c>
      <c r="BE127" s="202">
        <f t="shared" si="34"/>
        <v>0</v>
      </c>
      <c r="BF127" s="202">
        <f t="shared" si="35"/>
        <v>0</v>
      </c>
      <c r="BG127" s="202">
        <f t="shared" si="36"/>
        <v>0</v>
      </c>
      <c r="BH127" s="202">
        <f t="shared" si="37"/>
        <v>0</v>
      </c>
      <c r="BI127" s="202">
        <f t="shared" si="38"/>
        <v>0</v>
      </c>
      <c r="BJ127" s="23" t="s">
        <v>83</v>
      </c>
      <c r="BK127" s="202">
        <f t="shared" si="39"/>
        <v>0</v>
      </c>
      <c r="BL127" s="23" t="s">
        <v>151</v>
      </c>
      <c r="BM127" s="23" t="s">
        <v>578</v>
      </c>
    </row>
    <row r="128" spans="2:65" s="1" customFormat="1" ht="16.5" customHeight="1">
      <c r="B128" s="40"/>
      <c r="C128" s="191" t="s">
        <v>385</v>
      </c>
      <c r="D128" s="191" t="s">
        <v>146</v>
      </c>
      <c r="E128" s="192" t="s">
        <v>385</v>
      </c>
      <c r="F128" s="193" t="s">
        <v>1090</v>
      </c>
      <c r="G128" s="194" t="s">
        <v>1061</v>
      </c>
      <c r="H128" s="195">
        <v>100</v>
      </c>
      <c r="I128" s="196"/>
      <c r="J128" s="197">
        <f t="shared" si="30"/>
        <v>0</v>
      </c>
      <c r="K128" s="193" t="s">
        <v>21</v>
      </c>
      <c r="L128" s="60"/>
      <c r="M128" s="198" t="s">
        <v>21</v>
      </c>
      <c r="N128" s="199" t="s">
        <v>46</v>
      </c>
      <c r="O128" s="41"/>
      <c r="P128" s="200">
        <f t="shared" si="31"/>
        <v>0</v>
      </c>
      <c r="Q128" s="200">
        <v>0</v>
      </c>
      <c r="R128" s="200">
        <f t="shared" si="32"/>
        <v>0</v>
      </c>
      <c r="S128" s="200">
        <v>0</v>
      </c>
      <c r="T128" s="201">
        <f t="shared" si="33"/>
        <v>0</v>
      </c>
      <c r="AR128" s="23" t="s">
        <v>151</v>
      </c>
      <c r="AT128" s="23" t="s">
        <v>146</v>
      </c>
      <c r="AU128" s="23" t="s">
        <v>83</v>
      </c>
      <c r="AY128" s="23" t="s">
        <v>144</v>
      </c>
      <c r="BE128" s="202">
        <f t="shared" si="34"/>
        <v>0</v>
      </c>
      <c r="BF128" s="202">
        <f t="shared" si="35"/>
        <v>0</v>
      </c>
      <c r="BG128" s="202">
        <f t="shared" si="36"/>
        <v>0</v>
      </c>
      <c r="BH128" s="202">
        <f t="shared" si="37"/>
        <v>0</v>
      </c>
      <c r="BI128" s="202">
        <f t="shared" si="38"/>
        <v>0</v>
      </c>
      <c r="BJ128" s="23" t="s">
        <v>83</v>
      </c>
      <c r="BK128" s="202">
        <f t="shared" si="39"/>
        <v>0</v>
      </c>
      <c r="BL128" s="23" t="s">
        <v>151</v>
      </c>
      <c r="BM128" s="23" t="s">
        <v>587</v>
      </c>
    </row>
    <row r="129" spans="2:65" s="1" customFormat="1" ht="16.5" customHeight="1">
      <c r="B129" s="40"/>
      <c r="C129" s="191" t="s">
        <v>391</v>
      </c>
      <c r="D129" s="191" t="s">
        <v>146</v>
      </c>
      <c r="E129" s="192" t="s">
        <v>391</v>
      </c>
      <c r="F129" s="193" t="s">
        <v>1091</v>
      </c>
      <c r="G129" s="194" t="s">
        <v>1061</v>
      </c>
      <c r="H129" s="195">
        <v>30</v>
      </c>
      <c r="I129" s="196"/>
      <c r="J129" s="197">
        <f t="shared" si="30"/>
        <v>0</v>
      </c>
      <c r="K129" s="193" t="s">
        <v>21</v>
      </c>
      <c r="L129" s="60"/>
      <c r="M129" s="198" t="s">
        <v>21</v>
      </c>
      <c r="N129" s="199" t="s">
        <v>46</v>
      </c>
      <c r="O129" s="41"/>
      <c r="P129" s="200">
        <f t="shared" si="31"/>
        <v>0</v>
      </c>
      <c r="Q129" s="200">
        <v>0</v>
      </c>
      <c r="R129" s="200">
        <f t="shared" si="32"/>
        <v>0</v>
      </c>
      <c r="S129" s="200">
        <v>0</v>
      </c>
      <c r="T129" s="201">
        <f t="shared" si="33"/>
        <v>0</v>
      </c>
      <c r="AR129" s="23" t="s">
        <v>151</v>
      </c>
      <c r="AT129" s="23" t="s">
        <v>146</v>
      </c>
      <c r="AU129" s="23" t="s">
        <v>83</v>
      </c>
      <c r="AY129" s="23" t="s">
        <v>144</v>
      </c>
      <c r="BE129" s="202">
        <f t="shared" si="34"/>
        <v>0</v>
      </c>
      <c r="BF129" s="202">
        <f t="shared" si="35"/>
        <v>0</v>
      </c>
      <c r="BG129" s="202">
        <f t="shared" si="36"/>
        <v>0</v>
      </c>
      <c r="BH129" s="202">
        <f t="shared" si="37"/>
        <v>0</v>
      </c>
      <c r="BI129" s="202">
        <f t="shared" si="38"/>
        <v>0</v>
      </c>
      <c r="BJ129" s="23" t="s">
        <v>83</v>
      </c>
      <c r="BK129" s="202">
        <f t="shared" si="39"/>
        <v>0</v>
      </c>
      <c r="BL129" s="23" t="s">
        <v>151</v>
      </c>
      <c r="BM129" s="23" t="s">
        <v>598</v>
      </c>
    </row>
    <row r="130" spans="2:65" s="1" customFormat="1" ht="16.5" customHeight="1">
      <c r="B130" s="40"/>
      <c r="C130" s="191" t="s">
        <v>396</v>
      </c>
      <c r="D130" s="191" t="s">
        <v>146</v>
      </c>
      <c r="E130" s="192" t="s">
        <v>396</v>
      </c>
      <c r="F130" s="193" t="s">
        <v>1092</v>
      </c>
      <c r="G130" s="194" t="s">
        <v>1093</v>
      </c>
      <c r="H130" s="195">
        <v>0.3</v>
      </c>
      <c r="I130" s="196"/>
      <c r="J130" s="197">
        <f t="shared" si="30"/>
        <v>0</v>
      </c>
      <c r="K130" s="193" t="s">
        <v>21</v>
      </c>
      <c r="L130" s="60"/>
      <c r="M130" s="198" t="s">
        <v>21</v>
      </c>
      <c r="N130" s="199" t="s">
        <v>46</v>
      </c>
      <c r="O130" s="41"/>
      <c r="P130" s="200">
        <f t="shared" si="31"/>
        <v>0</v>
      </c>
      <c r="Q130" s="200">
        <v>0</v>
      </c>
      <c r="R130" s="200">
        <f t="shared" si="32"/>
        <v>0</v>
      </c>
      <c r="S130" s="200">
        <v>0</v>
      </c>
      <c r="T130" s="201">
        <f t="shared" si="33"/>
        <v>0</v>
      </c>
      <c r="AR130" s="23" t="s">
        <v>151</v>
      </c>
      <c r="AT130" s="23" t="s">
        <v>146</v>
      </c>
      <c r="AU130" s="23" t="s">
        <v>83</v>
      </c>
      <c r="AY130" s="23" t="s">
        <v>144</v>
      </c>
      <c r="BE130" s="202">
        <f t="shared" si="34"/>
        <v>0</v>
      </c>
      <c r="BF130" s="202">
        <f t="shared" si="35"/>
        <v>0</v>
      </c>
      <c r="BG130" s="202">
        <f t="shared" si="36"/>
        <v>0</v>
      </c>
      <c r="BH130" s="202">
        <f t="shared" si="37"/>
        <v>0</v>
      </c>
      <c r="BI130" s="202">
        <f t="shared" si="38"/>
        <v>0</v>
      </c>
      <c r="BJ130" s="23" t="s">
        <v>83</v>
      </c>
      <c r="BK130" s="202">
        <f t="shared" si="39"/>
        <v>0</v>
      </c>
      <c r="BL130" s="23" t="s">
        <v>151</v>
      </c>
      <c r="BM130" s="23" t="s">
        <v>607</v>
      </c>
    </row>
    <row r="131" spans="2:65" s="1" customFormat="1" ht="16.5" customHeight="1">
      <c r="B131" s="40"/>
      <c r="C131" s="191" t="s">
        <v>401</v>
      </c>
      <c r="D131" s="191" t="s">
        <v>146</v>
      </c>
      <c r="E131" s="192" t="s">
        <v>401</v>
      </c>
      <c r="F131" s="193" t="s">
        <v>1094</v>
      </c>
      <c r="G131" s="194" t="s">
        <v>163</v>
      </c>
      <c r="H131" s="195">
        <v>30</v>
      </c>
      <c r="I131" s="196"/>
      <c r="J131" s="197">
        <f t="shared" si="30"/>
        <v>0</v>
      </c>
      <c r="K131" s="193" t="s">
        <v>21</v>
      </c>
      <c r="L131" s="60"/>
      <c r="M131" s="198" t="s">
        <v>21</v>
      </c>
      <c r="N131" s="199" t="s">
        <v>46</v>
      </c>
      <c r="O131" s="41"/>
      <c r="P131" s="200">
        <f t="shared" si="31"/>
        <v>0</v>
      </c>
      <c r="Q131" s="200">
        <v>0</v>
      </c>
      <c r="R131" s="200">
        <f t="shared" si="32"/>
        <v>0</v>
      </c>
      <c r="S131" s="200">
        <v>0</v>
      </c>
      <c r="T131" s="201">
        <f t="shared" si="33"/>
        <v>0</v>
      </c>
      <c r="AR131" s="23" t="s">
        <v>151</v>
      </c>
      <c r="AT131" s="23" t="s">
        <v>146</v>
      </c>
      <c r="AU131" s="23" t="s">
        <v>83</v>
      </c>
      <c r="AY131" s="23" t="s">
        <v>144</v>
      </c>
      <c r="BE131" s="202">
        <f t="shared" si="34"/>
        <v>0</v>
      </c>
      <c r="BF131" s="202">
        <f t="shared" si="35"/>
        <v>0</v>
      </c>
      <c r="BG131" s="202">
        <f t="shared" si="36"/>
        <v>0</v>
      </c>
      <c r="BH131" s="202">
        <f t="shared" si="37"/>
        <v>0</v>
      </c>
      <c r="BI131" s="202">
        <f t="shared" si="38"/>
        <v>0</v>
      </c>
      <c r="BJ131" s="23" t="s">
        <v>83</v>
      </c>
      <c r="BK131" s="202">
        <f t="shared" si="39"/>
        <v>0</v>
      </c>
      <c r="BL131" s="23" t="s">
        <v>151</v>
      </c>
      <c r="BM131" s="23" t="s">
        <v>630</v>
      </c>
    </row>
    <row r="132" spans="2:65" s="1" customFormat="1" ht="16.5" customHeight="1">
      <c r="B132" s="40"/>
      <c r="C132" s="191" t="s">
        <v>407</v>
      </c>
      <c r="D132" s="191" t="s">
        <v>146</v>
      </c>
      <c r="E132" s="192" t="s">
        <v>407</v>
      </c>
      <c r="F132" s="193" t="s">
        <v>1095</v>
      </c>
      <c r="G132" s="194" t="s">
        <v>163</v>
      </c>
      <c r="H132" s="195">
        <v>40</v>
      </c>
      <c r="I132" s="196"/>
      <c r="J132" s="197">
        <f t="shared" si="30"/>
        <v>0</v>
      </c>
      <c r="K132" s="193" t="s">
        <v>21</v>
      </c>
      <c r="L132" s="60"/>
      <c r="M132" s="198" t="s">
        <v>21</v>
      </c>
      <c r="N132" s="199" t="s">
        <v>46</v>
      </c>
      <c r="O132" s="41"/>
      <c r="P132" s="200">
        <f t="shared" si="31"/>
        <v>0</v>
      </c>
      <c r="Q132" s="200">
        <v>0</v>
      </c>
      <c r="R132" s="200">
        <f t="shared" si="32"/>
        <v>0</v>
      </c>
      <c r="S132" s="200">
        <v>0</v>
      </c>
      <c r="T132" s="201">
        <f t="shared" si="33"/>
        <v>0</v>
      </c>
      <c r="AR132" s="23" t="s">
        <v>151</v>
      </c>
      <c r="AT132" s="23" t="s">
        <v>146</v>
      </c>
      <c r="AU132" s="23" t="s">
        <v>83</v>
      </c>
      <c r="AY132" s="23" t="s">
        <v>144</v>
      </c>
      <c r="BE132" s="202">
        <f t="shared" si="34"/>
        <v>0</v>
      </c>
      <c r="BF132" s="202">
        <f t="shared" si="35"/>
        <v>0</v>
      </c>
      <c r="BG132" s="202">
        <f t="shared" si="36"/>
        <v>0</v>
      </c>
      <c r="BH132" s="202">
        <f t="shared" si="37"/>
        <v>0</v>
      </c>
      <c r="BI132" s="202">
        <f t="shared" si="38"/>
        <v>0</v>
      </c>
      <c r="BJ132" s="23" t="s">
        <v>83</v>
      </c>
      <c r="BK132" s="202">
        <f t="shared" si="39"/>
        <v>0</v>
      </c>
      <c r="BL132" s="23" t="s">
        <v>151</v>
      </c>
      <c r="BM132" s="23" t="s">
        <v>643</v>
      </c>
    </row>
    <row r="133" spans="2:65" s="1" customFormat="1" ht="16.5" customHeight="1">
      <c r="B133" s="40"/>
      <c r="C133" s="191" t="s">
        <v>412</v>
      </c>
      <c r="D133" s="191" t="s">
        <v>146</v>
      </c>
      <c r="E133" s="192" t="s">
        <v>412</v>
      </c>
      <c r="F133" s="193" t="s">
        <v>1096</v>
      </c>
      <c r="G133" s="194" t="s">
        <v>163</v>
      </c>
      <c r="H133" s="195">
        <v>50</v>
      </c>
      <c r="I133" s="196"/>
      <c r="J133" s="197">
        <f t="shared" si="30"/>
        <v>0</v>
      </c>
      <c r="K133" s="193" t="s">
        <v>21</v>
      </c>
      <c r="L133" s="60"/>
      <c r="M133" s="198" t="s">
        <v>21</v>
      </c>
      <c r="N133" s="199" t="s">
        <v>46</v>
      </c>
      <c r="O133" s="41"/>
      <c r="P133" s="200">
        <f t="shared" si="31"/>
        <v>0</v>
      </c>
      <c r="Q133" s="200">
        <v>0</v>
      </c>
      <c r="R133" s="200">
        <f t="shared" si="32"/>
        <v>0</v>
      </c>
      <c r="S133" s="200">
        <v>0</v>
      </c>
      <c r="T133" s="201">
        <f t="shared" si="33"/>
        <v>0</v>
      </c>
      <c r="AR133" s="23" t="s">
        <v>151</v>
      </c>
      <c r="AT133" s="23" t="s">
        <v>146</v>
      </c>
      <c r="AU133" s="23" t="s">
        <v>83</v>
      </c>
      <c r="AY133" s="23" t="s">
        <v>144</v>
      </c>
      <c r="BE133" s="202">
        <f t="shared" si="34"/>
        <v>0</v>
      </c>
      <c r="BF133" s="202">
        <f t="shared" si="35"/>
        <v>0</v>
      </c>
      <c r="BG133" s="202">
        <f t="shared" si="36"/>
        <v>0</v>
      </c>
      <c r="BH133" s="202">
        <f t="shared" si="37"/>
        <v>0</v>
      </c>
      <c r="BI133" s="202">
        <f t="shared" si="38"/>
        <v>0</v>
      </c>
      <c r="BJ133" s="23" t="s">
        <v>83</v>
      </c>
      <c r="BK133" s="202">
        <f t="shared" si="39"/>
        <v>0</v>
      </c>
      <c r="BL133" s="23" t="s">
        <v>151</v>
      </c>
      <c r="BM133" s="23" t="s">
        <v>655</v>
      </c>
    </row>
    <row r="134" spans="2:65" s="1" customFormat="1" ht="16.5" customHeight="1">
      <c r="B134" s="40"/>
      <c r="C134" s="191" t="s">
        <v>416</v>
      </c>
      <c r="D134" s="191" t="s">
        <v>146</v>
      </c>
      <c r="E134" s="192" t="s">
        <v>416</v>
      </c>
      <c r="F134" s="193" t="s">
        <v>1097</v>
      </c>
      <c r="G134" s="194" t="s">
        <v>163</v>
      </c>
      <c r="H134" s="195">
        <v>80</v>
      </c>
      <c r="I134" s="196"/>
      <c r="J134" s="197">
        <f t="shared" si="30"/>
        <v>0</v>
      </c>
      <c r="K134" s="193" t="s">
        <v>21</v>
      </c>
      <c r="L134" s="60"/>
      <c r="M134" s="198" t="s">
        <v>21</v>
      </c>
      <c r="N134" s="199" t="s">
        <v>46</v>
      </c>
      <c r="O134" s="41"/>
      <c r="P134" s="200">
        <f t="shared" si="31"/>
        <v>0</v>
      </c>
      <c r="Q134" s="200">
        <v>0</v>
      </c>
      <c r="R134" s="200">
        <f t="shared" si="32"/>
        <v>0</v>
      </c>
      <c r="S134" s="200">
        <v>0</v>
      </c>
      <c r="T134" s="201">
        <f t="shared" si="33"/>
        <v>0</v>
      </c>
      <c r="AR134" s="23" t="s">
        <v>151</v>
      </c>
      <c r="AT134" s="23" t="s">
        <v>146</v>
      </c>
      <c r="AU134" s="23" t="s">
        <v>83</v>
      </c>
      <c r="AY134" s="23" t="s">
        <v>144</v>
      </c>
      <c r="BE134" s="202">
        <f t="shared" si="34"/>
        <v>0</v>
      </c>
      <c r="BF134" s="202">
        <f t="shared" si="35"/>
        <v>0</v>
      </c>
      <c r="BG134" s="202">
        <f t="shared" si="36"/>
        <v>0</v>
      </c>
      <c r="BH134" s="202">
        <f t="shared" si="37"/>
        <v>0</v>
      </c>
      <c r="BI134" s="202">
        <f t="shared" si="38"/>
        <v>0</v>
      </c>
      <c r="BJ134" s="23" t="s">
        <v>83</v>
      </c>
      <c r="BK134" s="202">
        <f t="shared" si="39"/>
        <v>0</v>
      </c>
      <c r="BL134" s="23" t="s">
        <v>151</v>
      </c>
      <c r="BM134" s="23" t="s">
        <v>685</v>
      </c>
    </row>
    <row r="135" spans="2:65" s="1" customFormat="1" ht="16.5" customHeight="1">
      <c r="B135" s="40"/>
      <c r="C135" s="191" t="s">
        <v>423</v>
      </c>
      <c r="D135" s="191" t="s">
        <v>146</v>
      </c>
      <c r="E135" s="192" t="s">
        <v>423</v>
      </c>
      <c r="F135" s="193" t="s">
        <v>1098</v>
      </c>
      <c r="G135" s="194" t="s">
        <v>163</v>
      </c>
      <c r="H135" s="195">
        <v>125</v>
      </c>
      <c r="I135" s="196"/>
      <c r="J135" s="197">
        <f t="shared" si="30"/>
        <v>0</v>
      </c>
      <c r="K135" s="193" t="s">
        <v>21</v>
      </c>
      <c r="L135" s="60"/>
      <c r="M135" s="198" t="s">
        <v>21</v>
      </c>
      <c r="N135" s="199" t="s">
        <v>46</v>
      </c>
      <c r="O135" s="41"/>
      <c r="P135" s="200">
        <f t="shared" si="31"/>
        <v>0</v>
      </c>
      <c r="Q135" s="200">
        <v>0</v>
      </c>
      <c r="R135" s="200">
        <f t="shared" si="32"/>
        <v>0</v>
      </c>
      <c r="S135" s="200">
        <v>0</v>
      </c>
      <c r="T135" s="201">
        <f t="shared" si="33"/>
        <v>0</v>
      </c>
      <c r="AR135" s="23" t="s">
        <v>151</v>
      </c>
      <c r="AT135" s="23" t="s">
        <v>146</v>
      </c>
      <c r="AU135" s="23" t="s">
        <v>83</v>
      </c>
      <c r="AY135" s="23" t="s">
        <v>144</v>
      </c>
      <c r="BE135" s="202">
        <f t="shared" si="34"/>
        <v>0</v>
      </c>
      <c r="BF135" s="202">
        <f t="shared" si="35"/>
        <v>0</v>
      </c>
      <c r="BG135" s="202">
        <f t="shared" si="36"/>
        <v>0</v>
      </c>
      <c r="BH135" s="202">
        <f t="shared" si="37"/>
        <v>0</v>
      </c>
      <c r="BI135" s="202">
        <f t="shared" si="38"/>
        <v>0</v>
      </c>
      <c r="BJ135" s="23" t="s">
        <v>83</v>
      </c>
      <c r="BK135" s="202">
        <f t="shared" si="39"/>
        <v>0</v>
      </c>
      <c r="BL135" s="23" t="s">
        <v>151</v>
      </c>
      <c r="BM135" s="23" t="s">
        <v>693</v>
      </c>
    </row>
    <row r="136" spans="2:65" s="1" customFormat="1" ht="16.5" customHeight="1">
      <c r="B136" s="40"/>
      <c r="C136" s="191" t="s">
        <v>428</v>
      </c>
      <c r="D136" s="191" t="s">
        <v>146</v>
      </c>
      <c r="E136" s="192" t="s">
        <v>428</v>
      </c>
      <c r="F136" s="193" t="s">
        <v>1099</v>
      </c>
      <c r="G136" s="194" t="s">
        <v>163</v>
      </c>
      <c r="H136" s="195">
        <v>50</v>
      </c>
      <c r="I136" s="196"/>
      <c r="J136" s="197">
        <f t="shared" si="30"/>
        <v>0</v>
      </c>
      <c r="K136" s="193" t="s">
        <v>21</v>
      </c>
      <c r="L136" s="60"/>
      <c r="M136" s="198" t="s">
        <v>21</v>
      </c>
      <c r="N136" s="199" t="s">
        <v>46</v>
      </c>
      <c r="O136" s="41"/>
      <c r="P136" s="200">
        <f t="shared" si="31"/>
        <v>0</v>
      </c>
      <c r="Q136" s="200">
        <v>0</v>
      </c>
      <c r="R136" s="200">
        <f t="shared" si="32"/>
        <v>0</v>
      </c>
      <c r="S136" s="200">
        <v>0</v>
      </c>
      <c r="T136" s="201">
        <f t="shared" si="33"/>
        <v>0</v>
      </c>
      <c r="AR136" s="23" t="s">
        <v>151</v>
      </c>
      <c r="AT136" s="23" t="s">
        <v>146</v>
      </c>
      <c r="AU136" s="23" t="s">
        <v>83</v>
      </c>
      <c r="AY136" s="23" t="s">
        <v>144</v>
      </c>
      <c r="BE136" s="202">
        <f t="shared" si="34"/>
        <v>0</v>
      </c>
      <c r="BF136" s="202">
        <f t="shared" si="35"/>
        <v>0</v>
      </c>
      <c r="BG136" s="202">
        <f t="shared" si="36"/>
        <v>0</v>
      </c>
      <c r="BH136" s="202">
        <f t="shared" si="37"/>
        <v>0</v>
      </c>
      <c r="BI136" s="202">
        <f t="shared" si="38"/>
        <v>0</v>
      </c>
      <c r="BJ136" s="23" t="s">
        <v>83</v>
      </c>
      <c r="BK136" s="202">
        <f t="shared" si="39"/>
        <v>0</v>
      </c>
      <c r="BL136" s="23" t="s">
        <v>151</v>
      </c>
      <c r="BM136" s="23" t="s">
        <v>711</v>
      </c>
    </row>
    <row r="137" spans="2:65" s="1" customFormat="1" ht="16.5" customHeight="1">
      <c r="B137" s="40"/>
      <c r="C137" s="191" t="s">
        <v>436</v>
      </c>
      <c r="D137" s="191" t="s">
        <v>146</v>
      </c>
      <c r="E137" s="192" t="s">
        <v>436</v>
      </c>
      <c r="F137" s="193" t="s">
        <v>1100</v>
      </c>
      <c r="G137" s="194" t="s">
        <v>163</v>
      </c>
      <c r="H137" s="195">
        <v>75</v>
      </c>
      <c r="I137" s="196"/>
      <c r="J137" s="197">
        <f t="shared" si="30"/>
        <v>0</v>
      </c>
      <c r="K137" s="193" t="s">
        <v>21</v>
      </c>
      <c r="L137" s="60"/>
      <c r="M137" s="198" t="s">
        <v>21</v>
      </c>
      <c r="N137" s="199" t="s">
        <v>46</v>
      </c>
      <c r="O137" s="41"/>
      <c r="P137" s="200">
        <f t="shared" si="31"/>
        <v>0</v>
      </c>
      <c r="Q137" s="200">
        <v>0</v>
      </c>
      <c r="R137" s="200">
        <f t="shared" si="32"/>
        <v>0</v>
      </c>
      <c r="S137" s="200">
        <v>0</v>
      </c>
      <c r="T137" s="201">
        <f t="shared" si="33"/>
        <v>0</v>
      </c>
      <c r="AR137" s="23" t="s">
        <v>151</v>
      </c>
      <c r="AT137" s="23" t="s">
        <v>146</v>
      </c>
      <c r="AU137" s="23" t="s">
        <v>83</v>
      </c>
      <c r="AY137" s="23" t="s">
        <v>144</v>
      </c>
      <c r="BE137" s="202">
        <f t="shared" si="34"/>
        <v>0</v>
      </c>
      <c r="BF137" s="202">
        <f t="shared" si="35"/>
        <v>0</v>
      </c>
      <c r="BG137" s="202">
        <f t="shared" si="36"/>
        <v>0</v>
      </c>
      <c r="BH137" s="202">
        <f t="shared" si="37"/>
        <v>0</v>
      </c>
      <c r="BI137" s="202">
        <f t="shared" si="38"/>
        <v>0</v>
      </c>
      <c r="BJ137" s="23" t="s">
        <v>83</v>
      </c>
      <c r="BK137" s="202">
        <f t="shared" si="39"/>
        <v>0</v>
      </c>
      <c r="BL137" s="23" t="s">
        <v>151</v>
      </c>
      <c r="BM137" s="23" t="s">
        <v>723</v>
      </c>
    </row>
    <row r="138" spans="2:65" s="1" customFormat="1" ht="16.5" customHeight="1">
      <c r="B138" s="40"/>
      <c r="C138" s="191" t="s">
        <v>443</v>
      </c>
      <c r="D138" s="191" t="s">
        <v>146</v>
      </c>
      <c r="E138" s="192" t="s">
        <v>443</v>
      </c>
      <c r="F138" s="193" t="s">
        <v>1101</v>
      </c>
      <c r="G138" s="194" t="s">
        <v>1061</v>
      </c>
      <c r="H138" s="195">
        <v>28</v>
      </c>
      <c r="I138" s="196"/>
      <c r="J138" s="197">
        <f t="shared" si="30"/>
        <v>0</v>
      </c>
      <c r="K138" s="193" t="s">
        <v>21</v>
      </c>
      <c r="L138" s="60"/>
      <c r="M138" s="198" t="s">
        <v>21</v>
      </c>
      <c r="N138" s="199" t="s">
        <v>46</v>
      </c>
      <c r="O138" s="41"/>
      <c r="P138" s="200">
        <f t="shared" si="31"/>
        <v>0</v>
      </c>
      <c r="Q138" s="200">
        <v>0</v>
      </c>
      <c r="R138" s="200">
        <f t="shared" si="32"/>
        <v>0</v>
      </c>
      <c r="S138" s="200">
        <v>0</v>
      </c>
      <c r="T138" s="201">
        <f t="shared" si="33"/>
        <v>0</v>
      </c>
      <c r="AR138" s="23" t="s">
        <v>151</v>
      </c>
      <c r="AT138" s="23" t="s">
        <v>146</v>
      </c>
      <c r="AU138" s="23" t="s">
        <v>83</v>
      </c>
      <c r="AY138" s="23" t="s">
        <v>144</v>
      </c>
      <c r="BE138" s="202">
        <f t="shared" si="34"/>
        <v>0</v>
      </c>
      <c r="BF138" s="202">
        <f t="shared" si="35"/>
        <v>0</v>
      </c>
      <c r="BG138" s="202">
        <f t="shared" si="36"/>
        <v>0</v>
      </c>
      <c r="BH138" s="202">
        <f t="shared" si="37"/>
        <v>0</v>
      </c>
      <c r="BI138" s="202">
        <f t="shared" si="38"/>
        <v>0</v>
      </c>
      <c r="BJ138" s="23" t="s">
        <v>83</v>
      </c>
      <c r="BK138" s="202">
        <f t="shared" si="39"/>
        <v>0</v>
      </c>
      <c r="BL138" s="23" t="s">
        <v>151</v>
      </c>
      <c r="BM138" s="23" t="s">
        <v>734</v>
      </c>
    </row>
    <row r="139" spans="2:65" s="1" customFormat="1" ht="16.5" customHeight="1">
      <c r="B139" s="40"/>
      <c r="C139" s="191" t="s">
        <v>453</v>
      </c>
      <c r="D139" s="191" t="s">
        <v>146</v>
      </c>
      <c r="E139" s="192" t="s">
        <v>453</v>
      </c>
      <c r="F139" s="193" t="s">
        <v>1102</v>
      </c>
      <c r="G139" s="194" t="s">
        <v>1061</v>
      </c>
      <c r="H139" s="195">
        <v>1</v>
      </c>
      <c r="I139" s="196"/>
      <c r="J139" s="197">
        <f t="shared" si="30"/>
        <v>0</v>
      </c>
      <c r="K139" s="193" t="s">
        <v>21</v>
      </c>
      <c r="L139" s="60"/>
      <c r="M139" s="198" t="s">
        <v>21</v>
      </c>
      <c r="N139" s="199" t="s">
        <v>46</v>
      </c>
      <c r="O139" s="41"/>
      <c r="P139" s="200">
        <f t="shared" si="31"/>
        <v>0</v>
      </c>
      <c r="Q139" s="200">
        <v>0</v>
      </c>
      <c r="R139" s="200">
        <f t="shared" si="32"/>
        <v>0</v>
      </c>
      <c r="S139" s="200">
        <v>0</v>
      </c>
      <c r="T139" s="201">
        <f t="shared" si="33"/>
        <v>0</v>
      </c>
      <c r="AR139" s="23" t="s">
        <v>151</v>
      </c>
      <c r="AT139" s="23" t="s">
        <v>146</v>
      </c>
      <c r="AU139" s="23" t="s">
        <v>83</v>
      </c>
      <c r="AY139" s="23" t="s">
        <v>144</v>
      </c>
      <c r="BE139" s="202">
        <f t="shared" si="34"/>
        <v>0</v>
      </c>
      <c r="BF139" s="202">
        <f t="shared" si="35"/>
        <v>0</v>
      </c>
      <c r="BG139" s="202">
        <f t="shared" si="36"/>
        <v>0</v>
      </c>
      <c r="BH139" s="202">
        <f t="shared" si="37"/>
        <v>0</v>
      </c>
      <c r="BI139" s="202">
        <f t="shared" si="38"/>
        <v>0</v>
      </c>
      <c r="BJ139" s="23" t="s">
        <v>83</v>
      </c>
      <c r="BK139" s="202">
        <f t="shared" si="39"/>
        <v>0</v>
      </c>
      <c r="BL139" s="23" t="s">
        <v>151</v>
      </c>
      <c r="BM139" s="23" t="s">
        <v>764</v>
      </c>
    </row>
    <row r="140" spans="2:65" s="1" customFormat="1" ht="16.5" customHeight="1">
      <c r="B140" s="40"/>
      <c r="C140" s="191" t="s">
        <v>459</v>
      </c>
      <c r="D140" s="191" t="s">
        <v>146</v>
      </c>
      <c r="E140" s="192" t="s">
        <v>459</v>
      </c>
      <c r="F140" s="193" t="s">
        <v>1071</v>
      </c>
      <c r="G140" s="194" t="s">
        <v>1063</v>
      </c>
      <c r="H140" s="195">
        <v>1</v>
      </c>
      <c r="I140" s="196"/>
      <c r="J140" s="197">
        <f t="shared" si="30"/>
        <v>0</v>
      </c>
      <c r="K140" s="193" t="s">
        <v>21</v>
      </c>
      <c r="L140" s="60"/>
      <c r="M140" s="198" t="s">
        <v>21</v>
      </c>
      <c r="N140" s="199" t="s">
        <v>46</v>
      </c>
      <c r="O140" s="41"/>
      <c r="P140" s="200">
        <f t="shared" si="31"/>
        <v>0</v>
      </c>
      <c r="Q140" s="200">
        <v>0</v>
      </c>
      <c r="R140" s="200">
        <f t="shared" si="32"/>
        <v>0</v>
      </c>
      <c r="S140" s="200">
        <v>0</v>
      </c>
      <c r="T140" s="201">
        <f t="shared" si="33"/>
        <v>0</v>
      </c>
      <c r="AR140" s="23" t="s">
        <v>151</v>
      </c>
      <c r="AT140" s="23" t="s">
        <v>146</v>
      </c>
      <c r="AU140" s="23" t="s">
        <v>83</v>
      </c>
      <c r="AY140" s="23" t="s">
        <v>144</v>
      </c>
      <c r="BE140" s="202">
        <f t="shared" si="34"/>
        <v>0</v>
      </c>
      <c r="BF140" s="202">
        <f t="shared" si="35"/>
        <v>0</v>
      </c>
      <c r="BG140" s="202">
        <f t="shared" si="36"/>
        <v>0</v>
      </c>
      <c r="BH140" s="202">
        <f t="shared" si="37"/>
        <v>0</v>
      </c>
      <c r="BI140" s="202">
        <f t="shared" si="38"/>
        <v>0</v>
      </c>
      <c r="BJ140" s="23" t="s">
        <v>83</v>
      </c>
      <c r="BK140" s="202">
        <f t="shared" si="39"/>
        <v>0</v>
      </c>
      <c r="BL140" s="23" t="s">
        <v>151</v>
      </c>
      <c r="BM140" s="23" t="s">
        <v>771</v>
      </c>
    </row>
    <row r="141" spans="2:65" s="10" customFormat="1" ht="37.35" customHeight="1">
      <c r="B141" s="175"/>
      <c r="C141" s="176"/>
      <c r="D141" s="177" t="s">
        <v>74</v>
      </c>
      <c r="E141" s="178" t="s">
        <v>1103</v>
      </c>
      <c r="F141" s="178" t="s">
        <v>1104</v>
      </c>
      <c r="G141" s="176"/>
      <c r="H141" s="176"/>
      <c r="I141" s="179"/>
      <c r="J141" s="180">
        <f>BK141</f>
        <v>0</v>
      </c>
      <c r="K141" s="176"/>
      <c r="L141" s="181"/>
      <c r="M141" s="182"/>
      <c r="N141" s="183"/>
      <c r="O141" s="183"/>
      <c r="P141" s="184">
        <f>SUM(P142:P168)</f>
        <v>0</v>
      </c>
      <c r="Q141" s="183"/>
      <c r="R141" s="184">
        <f>SUM(R142:R168)</f>
        <v>0</v>
      </c>
      <c r="S141" s="183"/>
      <c r="T141" s="185">
        <f>SUM(T142:T168)</f>
        <v>0</v>
      </c>
      <c r="AR141" s="186" t="s">
        <v>83</v>
      </c>
      <c r="AT141" s="187" t="s">
        <v>74</v>
      </c>
      <c r="AU141" s="187" t="s">
        <v>75</v>
      </c>
      <c r="AY141" s="186" t="s">
        <v>144</v>
      </c>
      <c r="BK141" s="188">
        <f>SUM(BK142:BK168)</f>
        <v>0</v>
      </c>
    </row>
    <row r="142" spans="2:65" s="1" customFormat="1" ht="16.5" customHeight="1">
      <c r="B142" s="40"/>
      <c r="C142" s="191" t="s">
        <v>465</v>
      </c>
      <c r="D142" s="191" t="s">
        <v>146</v>
      </c>
      <c r="E142" s="192" t="s">
        <v>471</v>
      </c>
      <c r="F142" s="193" t="s">
        <v>1105</v>
      </c>
      <c r="G142" s="194" t="s">
        <v>1061</v>
      </c>
      <c r="H142" s="195">
        <v>10</v>
      </c>
      <c r="I142" s="196"/>
      <c r="J142" s="197">
        <f t="shared" ref="J142:J168" si="40">ROUND(I142*H142,2)</f>
        <v>0</v>
      </c>
      <c r="K142" s="193" t="s">
        <v>21</v>
      </c>
      <c r="L142" s="60"/>
      <c r="M142" s="198" t="s">
        <v>21</v>
      </c>
      <c r="N142" s="199" t="s">
        <v>46</v>
      </c>
      <c r="O142" s="41"/>
      <c r="P142" s="200">
        <f t="shared" ref="P142:P168" si="41">O142*H142</f>
        <v>0</v>
      </c>
      <c r="Q142" s="200">
        <v>0</v>
      </c>
      <c r="R142" s="200">
        <f t="shared" ref="R142:R168" si="42">Q142*H142</f>
        <v>0</v>
      </c>
      <c r="S142" s="200">
        <v>0</v>
      </c>
      <c r="T142" s="201">
        <f t="shared" ref="T142:T168" si="43">S142*H142</f>
        <v>0</v>
      </c>
      <c r="AR142" s="23" t="s">
        <v>151</v>
      </c>
      <c r="AT142" s="23" t="s">
        <v>146</v>
      </c>
      <c r="AU142" s="23" t="s">
        <v>83</v>
      </c>
      <c r="AY142" s="23" t="s">
        <v>144</v>
      </c>
      <c r="BE142" s="202">
        <f t="shared" ref="BE142:BE168" si="44">IF(N142="základní",J142,0)</f>
        <v>0</v>
      </c>
      <c r="BF142" s="202">
        <f t="shared" ref="BF142:BF168" si="45">IF(N142="snížená",J142,0)</f>
        <v>0</v>
      </c>
      <c r="BG142" s="202">
        <f t="shared" ref="BG142:BG168" si="46">IF(N142="zákl. přenesená",J142,0)</f>
        <v>0</v>
      </c>
      <c r="BH142" s="202">
        <f t="shared" ref="BH142:BH168" si="47">IF(N142="sníž. přenesená",J142,0)</f>
        <v>0</v>
      </c>
      <c r="BI142" s="202">
        <f t="shared" ref="BI142:BI168" si="48">IF(N142="nulová",J142,0)</f>
        <v>0</v>
      </c>
      <c r="BJ142" s="23" t="s">
        <v>83</v>
      </c>
      <c r="BK142" s="202">
        <f t="shared" ref="BK142:BK168" si="49">ROUND(I142*H142,2)</f>
        <v>0</v>
      </c>
      <c r="BL142" s="23" t="s">
        <v>151</v>
      </c>
      <c r="BM142" s="23" t="s">
        <v>779</v>
      </c>
    </row>
    <row r="143" spans="2:65" s="1" customFormat="1" ht="16.5" customHeight="1">
      <c r="B143" s="40"/>
      <c r="C143" s="191" t="s">
        <v>471</v>
      </c>
      <c r="D143" s="191" t="s">
        <v>146</v>
      </c>
      <c r="E143" s="192" t="s">
        <v>479</v>
      </c>
      <c r="F143" s="193" t="s">
        <v>1106</v>
      </c>
      <c r="G143" s="194" t="s">
        <v>1061</v>
      </c>
      <c r="H143" s="195">
        <v>27</v>
      </c>
      <c r="I143" s="196"/>
      <c r="J143" s="197">
        <f t="shared" si="40"/>
        <v>0</v>
      </c>
      <c r="K143" s="193" t="s">
        <v>21</v>
      </c>
      <c r="L143" s="60"/>
      <c r="M143" s="198" t="s">
        <v>21</v>
      </c>
      <c r="N143" s="199" t="s">
        <v>46</v>
      </c>
      <c r="O143" s="41"/>
      <c r="P143" s="200">
        <f t="shared" si="41"/>
        <v>0</v>
      </c>
      <c r="Q143" s="200">
        <v>0</v>
      </c>
      <c r="R143" s="200">
        <f t="shared" si="42"/>
        <v>0</v>
      </c>
      <c r="S143" s="200">
        <v>0</v>
      </c>
      <c r="T143" s="201">
        <f t="shared" si="43"/>
        <v>0</v>
      </c>
      <c r="AR143" s="23" t="s">
        <v>151</v>
      </c>
      <c r="AT143" s="23" t="s">
        <v>146</v>
      </c>
      <c r="AU143" s="23" t="s">
        <v>83</v>
      </c>
      <c r="AY143" s="23" t="s">
        <v>144</v>
      </c>
      <c r="BE143" s="202">
        <f t="shared" si="44"/>
        <v>0</v>
      </c>
      <c r="BF143" s="202">
        <f t="shared" si="45"/>
        <v>0</v>
      </c>
      <c r="BG143" s="202">
        <f t="shared" si="46"/>
        <v>0</v>
      </c>
      <c r="BH143" s="202">
        <f t="shared" si="47"/>
        <v>0</v>
      </c>
      <c r="BI143" s="202">
        <f t="shared" si="48"/>
        <v>0</v>
      </c>
      <c r="BJ143" s="23" t="s">
        <v>83</v>
      </c>
      <c r="BK143" s="202">
        <f t="shared" si="49"/>
        <v>0</v>
      </c>
      <c r="BL143" s="23" t="s">
        <v>151</v>
      </c>
      <c r="BM143" s="23" t="s">
        <v>787</v>
      </c>
    </row>
    <row r="144" spans="2:65" s="1" customFormat="1" ht="16.5" customHeight="1">
      <c r="B144" s="40"/>
      <c r="C144" s="191" t="s">
        <v>479</v>
      </c>
      <c r="D144" s="191" t="s">
        <v>146</v>
      </c>
      <c r="E144" s="192" t="s">
        <v>485</v>
      </c>
      <c r="F144" s="193" t="s">
        <v>1107</v>
      </c>
      <c r="G144" s="194" t="s">
        <v>163</v>
      </c>
      <c r="H144" s="195">
        <v>70</v>
      </c>
      <c r="I144" s="196"/>
      <c r="J144" s="197">
        <f t="shared" si="40"/>
        <v>0</v>
      </c>
      <c r="K144" s="193" t="s">
        <v>21</v>
      </c>
      <c r="L144" s="60"/>
      <c r="M144" s="198" t="s">
        <v>21</v>
      </c>
      <c r="N144" s="199" t="s">
        <v>46</v>
      </c>
      <c r="O144" s="41"/>
      <c r="P144" s="200">
        <f t="shared" si="41"/>
        <v>0</v>
      </c>
      <c r="Q144" s="200">
        <v>0</v>
      </c>
      <c r="R144" s="200">
        <f t="shared" si="42"/>
        <v>0</v>
      </c>
      <c r="S144" s="200">
        <v>0</v>
      </c>
      <c r="T144" s="201">
        <f t="shared" si="43"/>
        <v>0</v>
      </c>
      <c r="AR144" s="23" t="s">
        <v>151</v>
      </c>
      <c r="AT144" s="23" t="s">
        <v>146</v>
      </c>
      <c r="AU144" s="23" t="s">
        <v>83</v>
      </c>
      <c r="AY144" s="23" t="s">
        <v>144</v>
      </c>
      <c r="BE144" s="202">
        <f t="shared" si="44"/>
        <v>0</v>
      </c>
      <c r="BF144" s="202">
        <f t="shared" si="45"/>
        <v>0</v>
      </c>
      <c r="BG144" s="202">
        <f t="shared" si="46"/>
        <v>0</v>
      </c>
      <c r="BH144" s="202">
        <f t="shared" si="47"/>
        <v>0</v>
      </c>
      <c r="BI144" s="202">
        <f t="shared" si="48"/>
        <v>0</v>
      </c>
      <c r="BJ144" s="23" t="s">
        <v>83</v>
      </c>
      <c r="BK144" s="202">
        <f t="shared" si="49"/>
        <v>0</v>
      </c>
      <c r="BL144" s="23" t="s">
        <v>151</v>
      </c>
      <c r="BM144" s="23" t="s">
        <v>795</v>
      </c>
    </row>
    <row r="145" spans="2:65" s="1" customFormat="1" ht="16.5" customHeight="1">
      <c r="B145" s="40"/>
      <c r="C145" s="191" t="s">
        <v>485</v>
      </c>
      <c r="D145" s="191" t="s">
        <v>146</v>
      </c>
      <c r="E145" s="192" t="s">
        <v>494</v>
      </c>
      <c r="F145" s="193" t="s">
        <v>1108</v>
      </c>
      <c r="G145" s="194" t="s">
        <v>163</v>
      </c>
      <c r="H145" s="195">
        <v>15</v>
      </c>
      <c r="I145" s="196"/>
      <c r="J145" s="197">
        <f t="shared" si="40"/>
        <v>0</v>
      </c>
      <c r="K145" s="193" t="s">
        <v>21</v>
      </c>
      <c r="L145" s="60"/>
      <c r="M145" s="198" t="s">
        <v>21</v>
      </c>
      <c r="N145" s="199" t="s">
        <v>46</v>
      </c>
      <c r="O145" s="41"/>
      <c r="P145" s="200">
        <f t="shared" si="41"/>
        <v>0</v>
      </c>
      <c r="Q145" s="200">
        <v>0</v>
      </c>
      <c r="R145" s="200">
        <f t="shared" si="42"/>
        <v>0</v>
      </c>
      <c r="S145" s="200">
        <v>0</v>
      </c>
      <c r="T145" s="201">
        <f t="shared" si="43"/>
        <v>0</v>
      </c>
      <c r="AR145" s="23" t="s">
        <v>151</v>
      </c>
      <c r="AT145" s="23" t="s">
        <v>146</v>
      </c>
      <c r="AU145" s="23" t="s">
        <v>83</v>
      </c>
      <c r="AY145" s="23" t="s">
        <v>144</v>
      </c>
      <c r="BE145" s="202">
        <f t="shared" si="44"/>
        <v>0</v>
      </c>
      <c r="BF145" s="202">
        <f t="shared" si="45"/>
        <v>0</v>
      </c>
      <c r="BG145" s="202">
        <f t="shared" si="46"/>
        <v>0</v>
      </c>
      <c r="BH145" s="202">
        <f t="shared" si="47"/>
        <v>0</v>
      </c>
      <c r="BI145" s="202">
        <f t="shared" si="48"/>
        <v>0</v>
      </c>
      <c r="BJ145" s="23" t="s">
        <v>83</v>
      </c>
      <c r="BK145" s="202">
        <f t="shared" si="49"/>
        <v>0</v>
      </c>
      <c r="BL145" s="23" t="s">
        <v>151</v>
      </c>
      <c r="BM145" s="23" t="s">
        <v>805</v>
      </c>
    </row>
    <row r="146" spans="2:65" s="1" customFormat="1" ht="16.5" customHeight="1">
      <c r="B146" s="40"/>
      <c r="C146" s="191" t="s">
        <v>494</v>
      </c>
      <c r="D146" s="191" t="s">
        <v>146</v>
      </c>
      <c r="E146" s="192" t="s">
        <v>499</v>
      </c>
      <c r="F146" s="193" t="s">
        <v>1109</v>
      </c>
      <c r="G146" s="194" t="s">
        <v>163</v>
      </c>
      <c r="H146" s="195">
        <v>12</v>
      </c>
      <c r="I146" s="196"/>
      <c r="J146" s="197">
        <f t="shared" si="40"/>
        <v>0</v>
      </c>
      <c r="K146" s="193" t="s">
        <v>21</v>
      </c>
      <c r="L146" s="60"/>
      <c r="M146" s="198" t="s">
        <v>21</v>
      </c>
      <c r="N146" s="199" t="s">
        <v>46</v>
      </c>
      <c r="O146" s="41"/>
      <c r="P146" s="200">
        <f t="shared" si="41"/>
        <v>0</v>
      </c>
      <c r="Q146" s="200">
        <v>0</v>
      </c>
      <c r="R146" s="200">
        <f t="shared" si="42"/>
        <v>0</v>
      </c>
      <c r="S146" s="200">
        <v>0</v>
      </c>
      <c r="T146" s="201">
        <f t="shared" si="43"/>
        <v>0</v>
      </c>
      <c r="AR146" s="23" t="s">
        <v>151</v>
      </c>
      <c r="AT146" s="23" t="s">
        <v>146</v>
      </c>
      <c r="AU146" s="23" t="s">
        <v>83</v>
      </c>
      <c r="AY146" s="23" t="s">
        <v>144</v>
      </c>
      <c r="BE146" s="202">
        <f t="shared" si="44"/>
        <v>0</v>
      </c>
      <c r="BF146" s="202">
        <f t="shared" si="45"/>
        <v>0</v>
      </c>
      <c r="BG146" s="202">
        <f t="shared" si="46"/>
        <v>0</v>
      </c>
      <c r="BH146" s="202">
        <f t="shared" si="47"/>
        <v>0</v>
      </c>
      <c r="BI146" s="202">
        <f t="shared" si="48"/>
        <v>0</v>
      </c>
      <c r="BJ146" s="23" t="s">
        <v>83</v>
      </c>
      <c r="BK146" s="202">
        <f t="shared" si="49"/>
        <v>0</v>
      </c>
      <c r="BL146" s="23" t="s">
        <v>151</v>
      </c>
      <c r="BM146" s="23" t="s">
        <v>814</v>
      </c>
    </row>
    <row r="147" spans="2:65" s="1" customFormat="1" ht="16.5" customHeight="1">
      <c r="B147" s="40"/>
      <c r="C147" s="191" t="s">
        <v>499</v>
      </c>
      <c r="D147" s="191" t="s">
        <v>146</v>
      </c>
      <c r="E147" s="192" t="s">
        <v>503</v>
      </c>
      <c r="F147" s="193" t="s">
        <v>1110</v>
      </c>
      <c r="G147" s="194" t="s">
        <v>1061</v>
      </c>
      <c r="H147" s="195">
        <v>2</v>
      </c>
      <c r="I147" s="196"/>
      <c r="J147" s="197">
        <f t="shared" si="40"/>
        <v>0</v>
      </c>
      <c r="K147" s="193" t="s">
        <v>21</v>
      </c>
      <c r="L147" s="60"/>
      <c r="M147" s="198" t="s">
        <v>21</v>
      </c>
      <c r="N147" s="199" t="s">
        <v>46</v>
      </c>
      <c r="O147" s="41"/>
      <c r="P147" s="200">
        <f t="shared" si="41"/>
        <v>0</v>
      </c>
      <c r="Q147" s="200">
        <v>0</v>
      </c>
      <c r="R147" s="200">
        <f t="shared" si="42"/>
        <v>0</v>
      </c>
      <c r="S147" s="200">
        <v>0</v>
      </c>
      <c r="T147" s="201">
        <f t="shared" si="43"/>
        <v>0</v>
      </c>
      <c r="AR147" s="23" t="s">
        <v>151</v>
      </c>
      <c r="AT147" s="23" t="s">
        <v>146</v>
      </c>
      <c r="AU147" s="23" t="s">
        <v>83</v>
      </c>
      <c r="AY147" s="23" t="s">
        <v>144</v>
      </c>
      <c r="BE147" s="202">
        <f t="shared" si="44"/>
        <v>0</v>
      </c>
      <c r="BF147" s="202">
        <f t="shared" si="45"/>
        <v>0</v>
      </c>
      <c r="BG147" s="202">
        <f t="shared" si="46"/>
        <v>0</v>
      </c>
      <c r="BH147" s="202">
        <f t="shared" si="47"/>
        <v>0</v>
      </c>
      <c r="BI147" s="202">
        <f t="shared" si="48"/>
        <v>0</v>
      </c>
      <c r="BJ147" s="23" t="s">
        <v>83</v>
      </c>
      <c r="BK147" s="202">
        <f t="shared" si="49"/>
        <v>0</v>
      </c>
      <c r="BL147" s="23" t="s">
        <v>151</v>
      </c>
      <c r="BM147" s="23" t="s">
        <v>822</v>
      </c>
    </row>
    <row r="148" spans="2:65" s="1" customFormat="1" ht="16.5" customHeight="1">
      <c r="B148" s="40"/>
      <c r="C148" s="191" t="s">
        <v>503</v>
      </c>
      <c r="D148" s="191" t="s">
        <v>146</v>
      </c>
      <c r="E148" s="192" t="s">
        <v>507</v>
      </c>
      <c r="F148" s="193" t="s">
        <v>1111</v>
      </c>
      <c r="G148" s="194" t="s">
        <v>1061</v>
      </c>
      <c r="H148" s="195">
        <v>2</v>
      </c>
      <c r="I148" s="196"/>
      <c r="J148" s="197">
        <f t="shared" si="40"/>
        <v>0</v>
      </c>
      <c r="K148" s="193" t="s">
        <v>21</v>
      </c>
      <c r="L148" s="60"/>
      <c r="M148" s="198" t="s">
        <v>21</v>
      </c>
      <c r="N148" s="199" t="s">
        <v>46</v>
      </c>
      <c r="O148" s="41"/>
      <c r="P148" s="200">
        <f t="shared" si="41"/>
        <v>0</v>
      </c>
      <c r="Q148" s="200">
        <v>0</v>
      </c>
      <c r="R148" s="200">
        <f t="shared" si="42"/>
        <v>0</v>
      </c>
      <c r="S148" s="200">
        <v>0</v>
      </c>
      <c r="T148" s="201">
        <f t="shared" si="43"/>
        <v>0</v>
      </c>
      <c r="AR148" s="23" t="s">
        <v>151</v>
      </c>
      <c r="AT148" s="23" t="s">
        <v>146</v>
      </c>
      <c r="AU148" s="23" t="s">
        <v>83</v>
      </c>
      <c r="AY148" s="23" t="s">
        <v>144</v>
      </c>
      <c r="BE148" s="202">
        <f t="shared" si="44"/>
        <v>0</v>
      </c>
      <c r="BF148" s="202">
        <f t="shared" si="45"/>
        <v>0</v>
      </c>
      <c r="BG148" s="202">
        <f t="shared" si="46"/>
        <v>0</v>
      </c>
      <c r="BH148" s="202">
        <f t="shared" si="47"/>
        <v>0</v>
      </c>
      <c r="BI148" s="202">
        <f t="shared" si="48"/>
        <v>0</v>
      </c>
      <c r="BJ148" s="23" t="s">
        <v>83</v>
      </c>
      <c r="BK148" s="202">
        <f t="shared" si="49"/>
        <v>0</v>
      </c>
      <c r="BL148" s="23" t="s">
        <v>151</v>
      </c>
      <c r="BM148" s="23" t="s">
        <v>830</v>
      </c>
    </row>
    <row r="149" spans="2:65" s="1" customFormat="1" ht="16.5" customHeight="1">
      <c r="B149" s="40"/>
      <c r="C149" s="191" t="s">
        <v>507</v>
      </c>
      <c r="D149" s="191" t="s">
        <v>146</v>
      </c>
      <c r="E149" s="192" t="s">
        <v>512</v>
      </c>
      <c r="F149" s="193" t="s">
        <v>1112</v>
      </c>
      <c r="G149" s="194" t="s">
        <v>1061</v>
      </c>
      <c r="H149" s="195">
        <v>96</v>
      </c>
      <c r="I149" s="196"/>
      <c r="J149" s="197">
        <f t="shared" si="40"/>
        <v>0</v>
      </c>
      <c r="K149" s="193" t="s">
        <v>21</v>
      </c>
      <c r="L149" s="60"/>
      <c r="M149" s="198" t="s">
        <v>21</v>
      </c>
      <c r="N149" s="199" t="s">
        <v>46</v>
      </c>
      <c r="O149" s="41"/>
      <c r="P149" s="200">
        <f t="shared" si="41"/>
        <v>0</v>
      </c>
      <c r="Q149" s="200">
        <v>0</v>
      </c>
      <c r="R149" s="200">
        <f t="shared" si="42"/>
        <v>0</v>
      </c>
      <c r="S149" s="200">
        <v>0</v>
      </c>
      <c r="T149" s="201">
        <f t="shared" si="43"/>
        <v>0</v>
      </c>
      <c r="AR149" s="23" t="s">
        <v>151</v>
      </c>
      <c r="AT149" s="23" t="s">
        <v>146</v>
      </c>
      <c r="AU149" s="23" t="s">
        <v>83</v>
      </c>
      <c r="AY149" s="23" t="s">
        <v>144</v>
      </c>
      <c r="BE149" s="202">
        <f t="shared" si="44"/>
        <v>0</v>
      </c>
      <c r="BF149" s="202">
        <f t="shared" si="45"/>
        <v>0</v>
      </c>
      <c r="BG149" s="202">
        <f t="shared" si="46"/>
        <v>0</v>
      </c>
      <c r="BH149" s="202">
        <f t="shared" si="47"/>
        <v>0</v>
      </c>
      <c r="BI149" s="202">
        <f t="shared" si="48"/>
        <v>0</v>
      </c>
      <c r="BJ149" s="23" t="s">
        <v>83</v>
      </c>
      <c r="BK149" s="202">
        <f t="shared" si="49"/>
        <v>0</v>
      </c>
      <c r="BL149" s="23" t="s">
        <v>151</v>
      </c>
      <c r="BM149" s="23" t="s">
        <v>845</v>
      </c>
    </row>
    <row r="150" spans="2:65" s="1" customFormat="1" ht="16.5" customHeight="1">
      <c r="B150" s="40"/>
      <c r="C150" s="191" t="s">
        <v>512</v>
      </c>
      <c r="D150" s="191" t="s">
        <v>146</v>
      </c>
      <c r="E150" s="192" t="s">
        <v>521</v>
      </c>
      <c r="F150" s="193" t="s">
        <v>1113</v>
      </c>
      <c r="G150" s="194" t="s">
        <v>1061</v>
      </c>
      <c r="H150" s="195">
        <v>20</v>
      </c>
      <c r="I150" s="196"/>
      <c r="J150" s="197">
        <f t="shared" si="40"/>
        <v>0</v>
      </c>
      <c r="K150" s="193" t="s">
        <v>21</v>
      </c>
      <c r="L150" s="60"/>
      <c r="M150" s="198" t="s">
        <v>21</v>
      </c>
      <c r="N150" s="199" t="s">
        <v>46</v>
      </c>
      <c r="O150" s="41"/>
      <c r="P150" s="200">
        <f t="shared" si="41"/>
        <v>0</v>
      </c>
      <c r="Q150" s="200">
        <v>0</v>
      </c>
      <c r="R150" s="200">
        <f t="shared" si="42"/>
        <v>0</v>
      </c>
      <c r="S150" s="200">
        <v>0</v>
      </c>
      <c r="T150" s="201">
        <f t="shared" si="43"/>
        <v>0</v>
      </c>
      <c r="AR150" s="23" t="s">
        <v>151</v>
      </c>
      <c r="AT150" s="23" t="s">
        <v>146</v>
      </c>
      <c r="AU150" s="23" t="s">
        <v>83</v>
      </c>
      <c r="AY150" s="23" t="s">
        <v>144</v>
      </c>
      <c r="BE150" s="202">
        <f t="shared" si="44"/>
        <v>0</v>
      </c>
      <c r="BF150" s="202">
        <f t="shared" si="45"/>
        <v>0</v>
      </c>
      <c r="BG150" s="202">
        <f t="shared" si="46"/>
        <v>0</v>
      </c>
      <c r="BH150" s="202">
        <f t="shared" si="47"/>
        <v>0</v>
      </c>
      <c r="BI150" s="202">
        <f t="shared" si="48"/>
        <v>0</v>
      </c>
      <c r="BJ150" s="23" t="s">
        <v>83</v>
      </c>
      <c r="BK150" s="202">
        <f t="shared" si="49"/>
        <v>0</v>
      </c>
      <c r="BL150" s="23" t="s">
        <v>151</v>
      </c>
      <c r="BM150" s="23" t="s">
        <v>856</v>
      </c>
    </row>
    <row r="151" spans="2:65" s="1" customFormat="1" ht="16.5" customHeight="1">
      <c r="B151" s="40"/>
      <c r="C151" s="191" t="s">
        <v>521</v>
      </c>
      <c r="D151" s="191" t="s">
        <v>146</v>
      </c>
      <c r="E151" s="192" t="s">
        <v>526</v>
      </c>
      <c r="F151" s="193" t="s">
        <v>1114</v>
      </c>
      <c r="G151" s="194" t="s">
        <v>163</v>
      </c>
      <c r="H151" s="195">
        <v>80</v>
      </c>
      <c r="I151" s="196"/>
      <c r="J151" s="197">
        <f t="shared" si="40"/>
        <v>0</v>
      </c>
      <c r="K151" s="193" t="s">
        <v>21</v>
      </c>
      <c r="L151" s="60"/>
      <c r="M151" s="198" t="s">
        <v>21</v>
      </c>
      <c r="N151" s="199" t="s">
        <v>46</v>
      </c>
      <c r="O151" s="41"/>
      <c r="P151" s="200">
        <f t="shared" si="41"/>
        <v>0</v>
      </c>
      <c r="Q151" s="200">
        <v>0</v>
      </c>
      <c r="R151" s="200">
        <f t="shared" si="42"/>
        <v>0</v>
      </c>
      <c r="S151" s="200">
        <v>0</v>
      </c>
      <c r="T151" s="201">
        <f t="shared" si="43"/>
        <v>0</v>
      </c>
      <c r="AR151" s="23" t="s">
        <v>151</v>
      </c>
      <c r="AT151" s="23" t="s">
        <v>146</v>
      </c>
      <c r="AU151" s="23" t="s">
        <v>83</v>
      </c>
      <c r="AY151" s="23" t="s">
        <v>144</v>
      </c>
      <c r="BE151" s="202">
        <f t="shared" si="44"/>
        <v>0</v>
      </c>
      <c r="BF151" s="202">
        <f t="shared" si="45"/>
        <v>0</v>
      </c>
      <c r="BG151" s="202">
        <f t="shared" si="46"/>
        <v>0</v>
      </c>
      <c r="BH151" s="202">
        <f t="shared" si="47"/>
        <v>0</v>
      </c>
      <c r="BI151" s="202">
        <f t="shared" si="48"/>
        <v>0</v>
      </c>
      <c r="BJ151" s="23" t="s">
        <v>83</v>
      </c>
      <c r="BK151" s="202">
        <f t="shared" si="49"/>
        <v>0</v>
      </c>
      <c r="BL151" s="23" t="s">
        <v>151</v>
      </c>
      <c r="BM151" s="23" t="s">
        <v>864</v>
      </c>
    </row>
    <row r="152" spans="2:65" s="1" customFormat="1" ht="16.5" customHeight="1">
      <c r="B152" s="40"/>
      <c r="C152" s="191" t="s">
        <v>526</v>
      </c>
      <c r="D152" s="191" t="s">
        <v>146</v>
      </c>
      <c r="E152" s="192" t="s">
        <v>530</v>
      </c>
      <c r="F152" s="193" t="s">
        <v>1115</v>
      </c>
      <c r="G152" s="194" t="s">
        <v>163</v>
      </c>
      <c r="H152" s="195">
        <v>250</v>
      </c>
      <c r="I152" s="196"/>
      <c r="J152" s="197">
        <f t="shared" si="40"/>
        <v>0</v>
      </c>
      <c r="K152" s="193" t="s">
        <v>21</v>
      </c>
      <c r="L152" s="60"/>
      <c r="M152" s="198" t="s">
        <v>21</v>
      </c>
      <c r="N152" s="199" t="s">
        <v>46</v>
      </c>
      <c r="O152" s="41"/>
      <c r="P152" s="200">
        <f t="shared" si="41"/>
        <v>0</v>
      </c>
      <c r="Q152" s="200">
        <v>0</v>
      </c>
      <c r="R152" s="200">
        <f t="shared" si="42"/>
        <v>0</v>
      </c>
      <c r="S152" s="200">
        <v>0</v>
      </c>
      <c r="T152" s="201">
        <f t="shared" si="43"/>
        <v>0</v>
      </c>
      <c r="AR152" s="23" t="s">
        <v>151</v>
      </c>
      <c r="AT152" s="23" t="s">
        <v>146</v>
      </c>
      <c r="AU152" s="23" t="s">
        <v>83</v>
      </c>
      <c r="AY152" s="23" t="s">
        <v>144</v>
      </c>
      <c r="BE152" s="202">
        <f t="shared" si="44"/>
        <v>0</v>
      </c>
      <c r="BF152" s="202">
        <f t="shared" si="45"/>
        <v>0</v>
      </c>
      <c r="BG152" s="202">
        <f t="shared" si="46"/>
        <v>0</v>
      </c>
      <c r="BH152" s="202">
        <f t="shared" si="47"/>
        <v>0</v>
      </c>
      <c r="BI152" s="202">
        <f t="shared" si="48"/>
        <v>0</v>
      </c>
      <c r="BJ152" s="23" t="s">
        <v>83</v>
      </c>
      <c r="BK152" s="202">
        <f t="shared" si="49"/>
        <v>0</v>
      </c>
      <c r="BL152" s="23" t="s">
        <v>151</v>
      </c>
      <c r="BM152" s="23" t="s">
        <v>874</v>
      </c>
    </row>
    <row r="153" spans="2:65" s="1" customFormat="1" ht="16.5" customHeight="1">
      <c r="B153" s="40"/>
      <c r="C153" s="191" t="s">
        <v>530</v>
      </c>
      <c r="D153" s="191" t="s">
        <v>146</v>
      </c>
      <c r="E153" s="192" t="s">
        <v>534</v>
      </c>
      <c r="F153" s="193" t="s">
        <v>1116</v>
      </c>
      <c r="G153" s="194" t="s">
        <v>163</v>
      </c>
      <c r="H153" s="195">
        <v>70</v>
      </c>
      <c r="I153" s="196"/>
      <c r="J153" s="197">
        <f t="shared" si="40"/>
        <v>0</v>
      </c>
      <c r="K153" s="193" t="s">
        <v>21</v>
      </c>
      <c r="L153" s="60"/>
      <c r="M153" s="198" t="s">
        <v>21</v>
      </c>
      <c r="N153" s="199" t="s">
        <v>46</v>
      </c>
      <c r="O153" s="41"/>
      <c r="P153" s="200">
        <f t="shared" si="41"/>
        <v>0</v>
      </c>
      <c r="Q153" s="200">
        <v>0</v>
      </c>
      <c r="R153" s="200">
        <f t="shared" si="42"/>
        <v>0</v>
      </c>
      <c r="S153" s="200">
        <v>0</v>
      </c>
      <c r="T153" s="201">
        <f t="shared" si="43"/>
        <v>0</v>
      </c>
      <c r="AR153" s="23" t="s">
        <v>151</v>
      </c>
      <c r="AT153" s="23" t="s">
        <v>146</v>
      </c>
      <c r="AU153" s="23" t="s">
        <v>83</v>
      </c>
      <c r="AY153" s="23" t="s">
        <v>144</v>
      </c>
      <c r="BE153" s="202">
        <f t="shared" si="44"/>
        <v>0</v>
      </c>
      <c r="BF153" s="202">
        <f t="shared" si="45"/>
        <v>0</v>
      </c>
      <c r="BG153" s="202">
        <f t="shared" si="46"/>
        <v>0</v>
      </c>
      <c r="BH153" s="202">
        <f t="shared" si="47"/>
        <v>0</v>
      </c>
      <c r="BI153" s="202">
        <f t="shared" si="48"/>
        <v>0</v>
      </c>
      <c r="BJ153" s="23" t="s">
        <v>83</v>
      </c>
      <c r="BK153" s="202">
        <f t="shared" si="49"/>
        <v>0</v>
      </c>
      <c r="BL153" s="23" t="s">
        <v>151</v>
      </c>
      <c r="BM153" s="23" t="s">
        <v>882</v>
      </c>
    </row>
    <row r="154" spans="2:65" s="1" customFormat="1" ht="16.5" customHeight="1">
      <c r="B154" s="40"/>
      <c r="C154" s="191" t="s">
        <v>534</v>
      </c>
      <c r="D154" s="191" t="s">
        <v>146</v>
      </c>
      <c r="E154" s="192" t="s">
        <v>538</v>
      </c>
      <c r="F154" s="193" t="s">
        <v>1117</v>
      </c>
      <c r="G154" s="194" t="s">
        <v>163</v>
      </c>
      <c r="H154" s="195">
        <v>80</v>
      </c>
      <c r="I154" s="196"/>
      <c r="J154" s="197">
        <f t="shared" si="40"/>
        <v>0</v>
      </c>
      <c r="K154" s="193" t="s">
        <v>21</v>
      </c>
      <c r="L154" s="60"/>
      <c r="M154" s="198" t="s">
        <v>21</v>
      </c>
      <c r="N154" s="199" t="s">
        <v>46</v>
      </c>
      <c r="O154" s="41"/>
      <c r="P154" s="200">
        <f t="shared" si="41"/>
        <v>0</v>
      </c>
      <c r="Q154" s="200">
        <v>0</v>
      </c>
      <c r="R154" s="200">
        <f t="shared" si="42"/>
        <v>0</v>
      </c>
      <c r="S154" s="200">
        <v>0</v>
      </c>
      <c r="T154" s="201">
        <f t="shared" si="43"/>
        <v>0</v>
      </c>
      <c r="AR154" s="23" t="s">
        <v>151</v>
      </c>
      <c r="AT154" s="23" t="s">
        <v>146</v>
      </c>
      <c r="AU154" s="23" t="s">
        <v>83</v>
      </c>
      <c r="AY154" s="23" t="s">
        <v>144</v>
      </c>
      <c r="BE154" s="202">
        <f t="shared" si="44"/>
        <v>0</v>
      </c>
      <c r="BF154" s="202">
        <f t="shared" si="45"/>
        <v>0</v>
      </c>
      <c r="BG154" s="202">
        <f t="shared" si="46"/>
        <v>0</v>
      </c>
      <c r="BH154" s="202">
        <f t="shared" si="47"/>
        <v>0</v>
      </c>
      <c r="BI154" s="202">
        <f t="shared" si="48"/>
        <v>0</v>
      </c>
      <c r="BJ154" s="23" t="s">
        <v>83</v>
      </c>
      <c r="BK154" s="202">
        <f t="shared" si="49"/>
        <v>0</v>
      </c>
      <c r="BL154" s="23" t="s">
        <v>151</v>
      </c>
      <c r="BM154" s="23" t="s">
        <v>890</v>
      </c>
    </row>
    <row r="155" spans="2:65" s="1" customFormat="1" ht="16.5" customHeight="1">
      <c r="B155" s="40"/>
      <c r="C155" s="191" t="s">
        <v>538</v>
      </c>
      <c r="D155" s="191" t="s">
        <v>146</v>
      </c>
      <c r="E155" s="192" t="s">
        <v>542</v>
      </c>
      <c r="F155" s="193" t="s">
        <v>1118</v>
      </c>
      <c r="G155" s="194" t="s">
        <v>163</v>
      </c>
      <c r="H155" s="195">
        <v>120</v>
      </c>
      <c r="I155" s="196"/>
      <c r="J155" s="197">
        <f t="shared" si="40"/>
        <v>0</v>
      </c>
      <c r="K155" s="193" t="s">
        <v>21</v>
      </c>
      <c r="L155" s="60"/>
      <c r="M155" s="198" t="s">
        <v>21</v>
      </c>
      <c r="N155" s="199" t="s">
        <v>46</v>
      </c>
      <c r="O155" s="41"/>
      <c r="P155" s="200">
        <f t="shared" si="41"/>
        <v>0</v>
      </c>
      <c r="Q155" s="200">
        <v>0</v>
      </c>
      <c r="R155" s="200">
        <f t="shared" si="42"/>
        <v>0</v>
      </c>
      <c r="S155" s="200">
        <v>0</v>
      </c>
      <c r="T155" s="201">
        <f t="shared" si="43"/>
        <v>0</v>
      </c>
      <c r="AR155" s="23" t="s">
        <v>151</v>
      </c>
      <c r="AT155" s="23" t="s">
        <v>146</v>
      </c>
      <c r="AU155" s="23" t="s">
        <v>83</v>
      </c>
      <c r="AY155" s="23" t="s">
        <v>144</v>
      </c>
      <c r="BE155" s="202">
        <f t="shared" si="44"/>
        <v>0</v>
      </c>
      <c r="BF155" s="202">
        <f t="shared" si="45"/>
        <v>0</v>
      </c>
      <c r="BG155" s="202">
        <f t="shared" si="46"/>
        <v>0</v>
      </c>
      <c r="BH155" s="202">
        <f t="shared" si="47"/>
        <v>0</v>
      </c>
      <c r="BI155" s="202">
        <f t="shared" si="48"/>
        <v>0</v>
      </c>
      <c r="BJ155" s="23" t="s">
        <v>83</v>
      </c>
      <c r="BK155" s="202">
        <f t="shared" si="49"/>
        <v>0</v>
      </c>
      <c r="BL155" s="23" t="s">
        <v>151</v>
      </c>
      <c r="BM155" s="23" t="s">
        <v>898</v>
      </c>
    </row>
    <row r="156" spans="2:65" s="1" customFormat="1" ht="16.5" customHeight="1">
      <c r="B156" s="40"/>
      <c r="C156" s="191" t="s">
        <v>542</v>
      </c>
      <c r="D156" s="191" t="s">
        <v>146</v>
      </c>
      <c r="E156" s="192" t="s">
        <v>546</v>
      </c>
      <c r="F156" s="193" t="s">
        <v>1119</v>
      </c>
      <c r="G156" s="194" t="s">
        <v>1061</v>
      </c>
      <c r="H156" s="195">
        <v>76</v>
      </c>
      <c r="I156" s="196"/>
      <c r="J156" s="197">
        <f t="shared" si="40"/>
        <v>0</v>
      </c>
      <c r="K156" s="193" t="s">
        <v>21</v>
      </c>
      <c r="L156" s="60"/>
      <c r="M156" s="198" t="s">
        <v>21</v>
      </c>
      <c r="N156" s="199" t="s">
        <v>46</v>
      </c>
      <c r="O156" s="41"/>
      <c r="P156" s="200">
        <f t="shared" si="41"/>
        <v>0</v>
      </c>
      <c r="Q156" s="200">
        <v>0</v>
      </c>
      <c r="R156" s="200">
        <f t="shared" si="42"/>
        <v>0</v>
      </c>
      <c r="S156" s="200">
        <v>0</v>
      </c>
      <c r="T156" s="201">
        <f t="shared" si="43"/>
        <v>0</v>
      </c>
      <c r="AR156" s="23" t="s">
        <v>151</v>
      </c>
      <c r="AT156" s="23" t="s">
        <v>146</v>
      </c>
      <c r="AU156" s="23" t="s">
        <v>83</v>
      </c>
      <c r="AY156" s="23" t="s">
        <v>144</v>
      </c>
      <c r="BE156" s="202">
        <f t="shared" si="44"/>
        <v>0</v>
      </c>
      <c r="BF156" s="202">
        <f t="shared" si="45"/>
        <v>0</v>
      </c>
      <c r="BG156" s="202">
        <f t="shared" si="46"/>
        <v>0</v>
      </c>
      <c r="BH156" s="202">
        <f t="shared" si="47"/>
        <v>0</v>
      </c>
      <c r="BI156" s="202">
        <f t="shared" si="48"/>
        <v>0</v>
      </c>
      <c r="BJ156" s="23" t="s">
        <v>83</v>
      </c>
      <c r="BK156" s="202">
        <f t="shared" si="49"/>
        <v>0</v>
      </c>
      <c r="BL156" s="23" t="s">
        <v>151</v>
      </c>
      <c r="BM156" s="23" t="s">
        <v>910</v>
      </c>
    </row>
    <row r="157" spans="2:65" s="1" customFormat="1" ht="16.5" customHeight="1">
      <c r="B157" s="40"/>
      <c r="C157" s="191" t="s">
        <v>546</v>
      </c>
      <c r="D157" s="191" t="s">
        <v>146</v>
      </c>
      <c r="E157" s="192" t="s">
        <v>550</v>
      </c>
      <c r="F157" s="193" t="s">
        <v>1120</v>
      </c>
      <c r="G157" s="194" t="s">
        <v>1061</v>
      </c>
      <c r="H157" s="195">
        <v>4</v>
      </c>
      <c r="I157" s="196"/>
      <c r="J157" s="197">
        <f t="shared" si="40"/>
        <v>0</v>
      </c>
      <c r="K157" s="193" t="s">
        <v>21</v>
      </c>
      <c r="L157" s="60"/>
      <c r="M157" s="198" t="s">
        <v>21</v>
      </c>
      <c r="N157" s="199" t="s">
        <v>46</v>
      </c>
      <c r="O157" s="41"/>
      <c r="P157" s="200">
        <f t="shared" si="41"/>
        <v>0</v>
      </c>
      <c r="Q157" s="200">
        <v>0</v>
      </c>
      <c r="R157" s="200">
        <f t="shared" si="42"/>
        <v>0</v>
      </c>
      <c r="S157" s="200">
        <v>0</v>
      </c>
      <c r="T157" s="201">
        <f t="shared" si="43"/>
        <v>0</v>
      </c>
      <c r="AR157" s="23" t="s">
        <v>151</v>
      </c>
      <c r="AT157" s="23" t="s">
        <v>146</v>
      </c>
      <c r="AU157" s="23" t="s">
        <v>83</v>
      </c>
      <c r="AY157" s="23" t="s">
        <v>144</v>
      </c>
      <c r="BE157" s="202">
        <f t="shared" si="44"/>
        <v>0</v>
      </c>
      <c r="BF157" s="202">
        <f t="shared" si="45"/>
        <v>0</v>
      </c>
      <c r="BG157" s="202">
        <f t="shared" si="46"/>
        <v>0</v>
      </c>
      <c r="BH157" s="202">
        <f t="shared" si="47"/>
        <v>0</v>
      </c>
      <c r="BI157" s="202">
        <f t="shared" si="48"/>
        <v>0</v>
      </c>
      <c r="BJ157" s="23" t="s">
        <v>83</v>
      </c>
      <c r="BK157" s="202">
        <f t="shared" si="49"/>
        <v>0</v>
      </c>
      <c r="BL157" s="23" t="s">
        <v>151</v>
      </c>
      <c r="BM157" s="23" t="s">
        <v>922</v>
      </c>
    </row>
    <row r="158" spans="2:65" s="1" customFormat="1" ht="16.5" customHeight="1">
      <c r="B158" s="40"/>
      <c r="C158" s="191" t="s">
        <v>550</v>
      </c>
      <c r="D158" s="191" t="s">
        <v>146</v>
      </c>
      <c r="E158" s="192" t="s">
        <v>554</v>
      </c>
      <c r="F158" s="193" t="s">
        <v>1121</v>
      </c>
      <c r="G158" s="194" t="s">
        <v>1061</v>
      </c>
      <c r="H158" s="195">
        <v>10</v>
      </c>
      <c r="I158" s="196"/>
      <c r="J158" s="197">
        <f t="shared" si="40"/>
        <v>0</v>
      </c>
      <c r="K158" s="193" t="s">
        <v>21</v>
      </c>
      <c r="L158" s="60"/>
      <c r="M158" s="198" t="s">
        <v>21</v>
      </c>
      <c r="N158" s="199" t="s">
        <v>46</v>
      </c>
      <c r="O158" s="41"/>
      <c r="P158" s="200">
        <f t="shared" si="41"/>
        <v>0</v>
      </c>
      <c r="Q158" s="200">
        <v>0</v>
      </c>
      <c r="R158" s="200">
        <f t="shared" si="42"/>
        <v>0</v>
      </c>
      <c r="S158" s="200">
        <v>0</v>
      </c>
      <c r="T158" s="201">
        <f t="shared" si="43"/>
        <v>0</v>
      </c>
      <c r="AR158" s="23" t="s">
        <v>151</v>
      </c>
      <c r="AT158" s="23" t="s">
        <v>146</v>
      </c>
      <c r="AU158" s="23" t="s">
        <v>83</v>
      </c>
      <c r="AY158" s="23" t="s">
        <v>144</v>
      </c>
      <c r="BE158" s="202">
        <f t="shared" si="44"/>
        <v>0</v>
      </c>
      <c r="BF158" s="202">
        <f t="shared" si="45"/>
        <v>0</v>
      </c>
      <c r="BG158" s="202">
        <f t="shared" si="46"/>
        <v>0</v>
      </c>
      <c r="BH158" s="202">
        <f t="shared" si="47"/>
        <v>0</v>
      </c>
      <c r="BI158" s="202">
        <f t="shared" si="48"/>
        <v>0</v>
      </c>
      <c r="BJ158" s="23" t="s">
        <v>83</v>
      </c>
      <c r="BK158" s="202">
        <f t="shared" si="49"/>
        <v>0</v>
      </c>
      <c r="BL158" s="23" t="s">
        <v>151</v>
      </c>
      <c r="BM158" s="23" t="s">
        <v>930</v>
      </c>
    </row>
    <row r="159" spans="2:65" s="1" customFormat="1" ht="25.5" customHeight="1">
      <c r="B159" s="40"/>
      <c r="C159" s="191" t="s">
        <v>554</v>
      </c>
      <c r="D159" s="191" t="s">
        <v>146</v>
      </c>
      <c r="E159" s="192" t="s">
        <v>558</v>
      </c>
      <c r="F159" s="193" t="s">
        <v>1122</v>
      </c>
      <c r="G159" s="194" t="s">
        <v>1061</v>
      </c>
      <c r="H159" s="195">
        <v>1</v>
      </c>
      <c r="I159" s="196"/>
      <c r="J159" s="197">
        <f t="shared" si="40"/>
        <v>0</v>
      </c>
      <c r="K159" s="193" t="s">
        <v>21</v>
      </c>
      <c r="L159" s="60"/>
      <c r="M159" s="198" t="s">
        <v>21</v>
      </c>
      <c r="N159" s="199" t="s">
        <v>46</v>
      </c>
      <c r="O159" s="41"/>
      <c r="P159" s="200">
        <f t="shared" si="41"/>
        <v>0</v>
      </c>
      <c r="Q159" s="200">
        <v>0</v>
      </c>
      <c r="R159" s="200">
        <f t="shared" si="42"/>
        <v>0</v>
      </c>
      <c r="S159" s="200">
        <v>0</v>
      </c>
      <c r="T159" s="201">
        <f t="shared" si="43"/>
        <v>0</v>
      </c>
      <c r="AR159" s="23" t="s">
        <v>151</v>
      </c>
      <c r="AT159" s="23" t="s">
        <v>146</v>
      </c>
      <c r="AU159" s="23" t="s">
        <v>83</v>
      </c>
      <c r="AY159" s="23" t="s">
        <v>144</v>
      </c>
      <c r="BE159" s="202">
        <f t="shared" si="44"/>
        <v>0</v>
      </c>
      <c r="BF159" s="202">
        <f t="shared" si="45"/>
        <v>0</v>
      </c>
      <c r="BG159" s="202">
        <f t="shared" si="46"/>
        <v>0</v>
      </c>
      <c r="BH159" s="202">
        <f t="shared" si="47"/>
        <v>0</v>
      </c>
      <c r="BI159" s="202">
        <f t="shared" si="48"/>
        <v>0</v>
      </c>
      <c r="BJ159" s="23" t="s">
        <v>83</v>
      </c>
      <c r="BK159" s="202">
        <f t="shared" si="49"/>
        <v>0</v>
      </c>
      <c r="BL159" s="23" t="s">
        <v>151</v>
      </c>
      <c r="BM159" s="23" t="s">
        <v>940</v>
      </c>
    </row>
    <row r="160" spans="2:65" s="1" customFormat="1" ht="16.5" customHeight="1">
      <c r="B160" s="40"/>
      <c r="C160" s="191" t="s">
        <v>558</v>
      </c>
      <c r="D160" s="191" t="s">
        <v>146</v>
      </c>
      <c r="E160" s="192" t="s">
        <v>562</v>
      </c>
      <c r="F160" s="193" t="s">
        <v>1123</v>
      </c>
      <c r="G160" s="194" t="s">
        <v>1061</v>
      </c>
      <c r="H160" s="195">
        <v>1</v>
      </c>
      <c r="I160" s="196"/>
      <c r="J160" s="197">
        <f t="shared" si="40"/>
        <v>0</v>
      </c>
      <c r="K160" s="193" t="s">
        <v>21</v>
      </c>
      <c r="L160" s="60"/>
      <c r="M160" s="198" t="s">
        <v>21</v>
      </c>
      <c r="N160" s="199" t="s">
        <v>46</v>
      </c>
      <c r="O160" s="41"/>
      <c r="P160" s="200">
        <f t="shared" si="41"/>
        <v>0</v>
      </c>
      <c r="Q160" s="200">
        <v>0</v>
      </c>
      <c r="R160" s="200">
        <f t="shared" si="42"/>
        <v>0</v>
      </c>
      <c r="S160" s="200">
        <v>0</v>
      </c>
      <c r="T160" s="201">
        <f t="shared" si="43"/>
        <v>0</v>
      </c>
      <c r="AR160" s="23" t="s">
        <v>151</v>
      </c>
      <c r="AT160" s="23" t="s">
        <v>146</v>
      </c>
      <c r="AU160" s="23" t="s">
        <v>83</v>
      </c>
      <c r="AY160" s="23" t="s">
        <v>144</v>
      </c>
      <c r="BE160" s="202">
        <f t="shared" si="44"/>
        <v>0</v>
      </c>
      <c r="BF160" s="202">
        <f t="shared" si="45"/>
        <v>0</v>
      </c>
      <c r="BG160" s="202">
        <f t="shared" si="46"/>
        <v>0</v>
      </c>
      <c r="BH160" s="202">
        <f t="shared" si="47"/>
        <v>0</v>
      </c>
      <c r="BI160" s="202">
        <f t="shared" si="48"/>
        <v>0</v>
      </c>
      <c r="BJ160" s="23" t="s">
        <v>83</v>
      </c>
      <c r="BK160" s="202">
        <f t="shared" si="49"/>
        <v>0</v>
      </c>
      <c r="BL160" s="23" t="s">
        <v>151</v>
      </c>
      <c r="BM160" s="23" t="s">
        <v>972</v>
      </c>
    </row>
    <row r="161" spans="2:65" s="1" customFormat="1" ht="16.5" customHeight="1">
      <c r="B161" s="40"/>
      <c r="C161" s="191" t="s">
        <v>562</v>
      </c>
      <c r="D161" s="191" t="s">
        <v>146</v>
      </c>
      <c r="E161" s="192" t="s">
        <v>567</v>
      </c>
      <c r="F161" s="193" t="s">
        <v>1124</v>
      </c>
      <c r="G161" s="194" t="s">
        <v>1061</v>
      </c>
      <c r="H161" s="195">
        <v>1</v>
      </c>
      <c r="I161" s="196"/>
      <c r="J161" s="197">
        <f t="shared" si="40"/>
        <v>0</v>
      </c>
      <c r="K161" s="193" t="s">
        <v>21</v>
      </c>
      <c r="L161" s="60"/>
      <c r="M161" s="198" t="s">
        <v>21</v>
      </c>
      <c r="N161" s="199" t="s">
        <v>46</v>
      </c>
      <c r="O161" s="41"/>
      <c r="P161" s="200">
        <f t="shared" si="41"/>
        <v>0</v>
      </c>
      <c r="Q161" s="200">
        <v>0</v>
      </c>
      <c r="R161" s="200">
        <f t="shared" si="42"/>
        <v>0</v>
      </c>
      <c r="S161" s="200">
        <v>0</v>
      </c>
      <c r="T161" s="201">
        <f t="shared" si="43"/>
        <v>0</v>
      </c>
      <c r="AR161" s="23" t="s">
        <v>151</v>
      </c>
      <c r="AT161" s="23" t="s">
        <v>146</v>
      </c>
      <c r="AU161" s="23" t="s">
        <v>83</v>
      </c>
      <c r="AY161" s="23" t="s">
        <v>144</v>
      </c>
      <c r="BE161" s="202">
        <f t="shared" si="44"/>
        <v>0</v>
      </c>
      <c r="BF161" s="202">
        <f t="shared" si="45"/>
        <v>0</v>
      </c>
      <c r="BG161" s="202">
        <f t="shared" si="46"/>
        <v>0</v>
      </c>
      <c r="BH161" s="202">
        <f t="shared" si="47"/>
        <v>0</v>
      </c>
      <c r="BI161" s="202">
        <f t="shared" si="48"/>
        <v>0</v>
      </c>
      <c r="BJ161" s="23" t="s">
        <v>83</v>
      </c>
      <c r="BK161" s="202">
        <f t="shared" si="49"/>
        <v>0</v>
      </c>
      <c r="BL161" s="23" t="s">
        <v>151</v>
      </c>
      <c r="BM161" s="23" t="s">
        <v>986</v>
      </c>
    </row>
    <row r="162" spans="2:65" s="1" customFormat="1" ht="16.5" customHeight="1">
      <c r="B162" s="40"/>
      <c r="C162" s="191" t="s">
        <v>567</v>
      </c>
      <c r="D162" s="191" t="s">
        <v>146</v>
      </c>
      <c r="E162" s="192" t="s">
        <v>572</v>
      </c>
      <c r="F162" s="193" t="s">
        <v>1125</v>
      </c>
      <c r="G162" s="194" t="s">
        <v>163</v>
      </c>
      <c r="H162" s="195">
        <v>150</v>
      </c>
      <c r="I162" s="196"/>
      <c r="J162" s="197">
        <f t="shared" si="40"/>
        <v>0</v>
      </c>
      <c r="K162" s="193" t="s">
        <v>21</v>
      </c>
      <c r="L162" s="60"/>
      <c r="M162" s="198" t="s">
        <v>21</v>
      </c>
      <c r="N162" s="199" t="s">
        <v>46</v>
      </c>
      <c r="O162" s="41"/>
      <c r="P162" s="200">
        <f t="shared" si="41"/>
        <v>0</v>
      </c>
      <c r="Q162" s="200">
        <v>0</v>
      </c>
      <c r="R162" s="200">
        <f t="shared" si="42"/>
        <v>0</v>
      </c>
      <c r="S162" s="200">
        <v>0</v>
      </c>
      <c r="T162" s="201">
        <f t="shared" si="43"/>
        <v>0</v>
      </c>
      <c r="AR162" s="23" t="s">
        <v>151</v>
      </c>
      <c r="AT162" s="23" t="s">
        <v>146</v>
      </c>
      <c r="AU162" s="23" t="s">
        <v>83</v>
      </c>
      <c r="AY162" s="23" t="s">
        <v>144</v>
      </c>
      <c r="BE162" s="202">
        <f t="shared" si="44"/>
        <v>0</v>
      </c>
      <c r="BF162" s="202">
        <f t="shared" si="45"/>
        <v>0</v>
      </c>
      <c r="BG162" s="202">
        <f t="shared" si="46"/>
        <v>0</v>
      </c>
      <c r="BH162" s="202">
        <f t="shared" si="47"/>
        <v>0</v>
      </c>
      <c r="BI162" s="202">
        <f t="shared" si="48"/>
        <v>0</v>
      </c>
      <c r="BJ162" s="23" t="s">
        <v>83</v>
      </c>
      <c r="BK162" s="202">
        <f t="shared" si="49"/>
        <v>0</v>
      </c>
      <c r="BL162" s="23" t="s">
        <v>151</v>
      </c>
      <c r="BM162" s="23" t="s">
        <v>1126</v>
      </c>
    </row>
    <row r="163" spans="2:65" s="1" customFormat="1" ht="16.5" customHeight="1">
      <c r="B163" s="40"/>
      <c r="C163" s="191" t="s">
        <v>572</v>
      </c>
      <c r="D163" s="191" t="s">
        <v>146</v>
      </c>
      <c r="E163" s="192" t="s">
        <v>578</v>
      </c>
      <c r="F163" s="193" t="s">
        <v>1127</v>
      </c>
      <c r="G163" s="194" t="s">
        <v>1061</v>
      </c>
      <c r="H163" s="195">
        <v>2</v>
      </c>
      <c r="I163" s="196"/>
      <c r="J163" s="197">
        <f t="shared" si="40"/>
        <v>0</v>
      </c>
      <c r="K163" s="193" t="s">
        <v>21</v>
      </c>
      <c r="L163" s="60"/>
      <c r="M163" s="198" t="s">
        <v>21</v>
      </c>
      <c r="N163" s="199" t="s">
        <v>46</v>
      </c>
      <c r="O163" s="41"/>
      <c r="P163" s="200">
        <f t="shared" si="41"/>
        <v>0</v>
      </c>
      <c r="Q163" s="200">
        <v>0</v>
      </c>
      <c r="R163" s="200">
        <f t="shared" si="42"/>
        <v>0</v>
      </c>
      <c r="S163" s="200">
        <v>0</v>
      </c>
      <c r="T163" s="201">
        <f t="shared" si="43"/>
        <v>0</v>
      </c>
      <c r="AR163" s="23" t="s">
        <v>151</v>
      </c>
      <c r="AT163" s="23" t="s">
        <v>146</v>
      </c>
      <c r="AU163" s="23" t="s">
        <v>83</v>
      </c>
      <c r="AY163" s="23" t="s">
        <v>144</v>
      </c>
      <c r="BE163" s="202">
        <f t="shared" si="44"/>
        <v>0</v>
      </c>
      <c r="BF163" s="202">
        <f t="shared" si="45"/>
        <v>0</v>
      </c>
      <c r="BG163" s="202">
        <f t="shared" si="46"/>
        <v>0</v>
      </c>
      <c r="BH163" s="202">
        <f t="shared" si="47"/>
        <v>0</v>
      </c>
      <c r="BI163" s="202">
        <f t="shared" si="48"/>
        <v>0</v>
      </c>
      <c r="BJ163" s="23" t="s">
        <v>83</v>
      </c>
      <c r="BK163" s="202">
        <f t="shared" si="49"/>
        <v>0</v>
      </c>
      <c r="BL163" s="23" t="s">
        <v>151</v>
      </c>
      <c r="BM163" s="23" t="s">
        <v>1128</v>
      </c>
    </row>
    <row r="164" spans="2:65" s="1" customFormat="1" ht="16.5" customHeight="1">
      <c r="B164" s="40"/>
      <c r="C164" s="191" t="s">
        <v>578</v>
      </c>
      <c r="D164" s="191" t="s">
        <v>146</v>
      </c>
      <c r="E164" s="192" t="s">
        <v>582</v>
      </c>
      <c r="F164" s="193" t="s">
        <v>1129</v>
      </c>
      <c r="G164" s="194" t="s">
        <v>1061</v>
      </c>
      <c r="H164" s="195">
        <v>2</v>
      </c>
      <c r="I164" s="196"/>
      <c r="J164" s="197">
        <f t="shared" si="40"/>
        <v>0</v>
      </c>
      <c r="K164" s="193" t="s">
        <v>21</v>
      </c>
      <c r="L164" s="60"/>
      <c r="M164" s="198" t="s">
        <v>21</v>
      </c>
      <c r="N164" s="199" t="s">
        <v>46</v>
      </c>
      <c r="O164" s="41"/>
      <c r="P164" s="200">
        <f t="shared" si="41"/>
        <v>0</v>
      </c>
      <c r="Q164" s="200">
        <v>0</v>
      </c>
      <c r="R164" s="200">
        <f t="shared" si="42"/>
        <v>0</v>
      </c>
      <c r="S164" s="200">
        <v>0</v>
      </c>
      <c r="T164" s="201">
        <f t="shared" si="43"/>
        <v>0</v>
      </c>
      <c r="AR164" s="23" t="s">
        <v>151</v>
      </c>
      <c r="AT164" s="23" t="s">
        <v>146</v>
      </c>
      <c r="AU164" s="23" t="s">
        <v>83</v>
      </c>
      <c r="AY164" s="23" t="s">
        <v>144</v>
      </c>
      <c r="BE164" s="202">
        <f t="shared" si="44"/>
        <v>0</v>
      </c>
      <c r="BF164" s="202">
        <f t="shared" si="45"/>
        <v>0</v>
      </c>
      <c r="BG164" s="202">
        <f t="shared" si="46"/>
        <v>0</v>
      </c>
      <c r="BH164" s="202">
        <f t="shared" si="47"/>
        <v>0</v>
      </c>
      <c r="BI164" s="202">
        <f t="shared" si="48"/>
        <v>0</v>
      </c>
      <c r="BJ164" s="23" t="s">
        <v>83</v>
      </c>
      <c r="BK164" s="202">
        <f t="shared" si="49"/>
        <v>0</v>
      </c>
      <c r="BL164" s="23" t="s">
        <v>151</v>
      </c>
      <c r="BM164" s="23" t="s">
        <v>1130</v>
      </c>
    </row>
    <row r="165" spans="2:65" s="1" customFormat="1" ht="16.5" customHeight="1">
      <c r="B165" s="40"/>
      <c r="C165" s="191" t="s">
        <v>582</v>
      </c>
      <c r="D165" s="191" t="s">
        <v>146</v>
      </c>
      <c r="E165" s="192" t="s">
        <v>587</v>
      </c>
      <c r="F165" s="193" t="s">
        <v>1131</v>
      </c>
      <c r="G165" s="194" t="s">
        <v>1061</v>
      </c>
      <c r="H165" s="195">
        <v>6</v>
      </c>
      <c r="I165" s="196"/>
      <c r="J165" s="197">
        <f t="shared" si="40"/>
        <v>0</v>
      </c>
      <c r="K165" s="193" t="s">
        <v>21</v>
      </c>
      <c r="L165" s="60"/>
      <c r="M165" s="198" t="s">
        <v>21</v>
      </c>
      <c r="N165" s="199" t="s">
        <v>46</v>
      </c>
      <c r="O165" s="41"/>
      <c r="P165" s="200">
        <f t="shared" si="41"/>
        <v>0</v>
      </c>
      <c r="Q165" s="200">
        <v>0</v>
      </c>
      <c r="R165" s="200">
        <f t="shared" si="42"/>
        <v>0</v>
      </c>
      <c r="S165" s="200">
        <v>0</v>
      </c>
      <c r="T165" s="201">
        <f t="shared" si="43"/>
        <v>0</v>
      </c>
      <c r="AR165" s="23" t="s">
        <v>151</v>
      </c>
      <c r="AT165" s="23" t="s">
        <v>146</v>
      </c>
      <c r="AU165" s="23" t="s">
        <v>83</v>
      </c>
      <c r="AY165" s="23" t="s">
        <v>144</v>
      </c>
      <c r="BE165" s="202">
        <f t="shared" si="44"/>
        <v>0</v>
      </c>
      <c r="BF165" s="202">
        <f t="shared" si="45"/>
        <v>0</v>
      </c>
      <c r="BG165" s="202">
        <f t="shared" si="46"/>
        <v>0</v>
      </c>
      <c r="BH165" s="202">
        <f t="shared" si="47"/>
        <v>0</v>
      </c>
      <c r="BI165" s="202">
        <f t="shared" si="48"/>
        <v>0</v>
      </c>
      <c r="BJ165" s="23" t="s">
        <v>83</v>
      </c>
      <c r="BK165" s="202">
        <f t="shared" si="49"/>
        <v>0</v>
      </c>
      <c r="BL165" s="23" t="s">
        <v>151</v>
      </c>
      <c r="BM165" s="23" t="s">
        <v>1132</v>
      </c>
    </row>
    <row r="166" spans="2:65" s="1" customFormat="1" ht="16.5" customHeight="1">
      <c r="B166" s="40"/>
      <c r="C166" s="191" t="s">
        <v>587</v>
      </c>
      <c r="D166" s="191" t="s">
        <v>146</v>
      </c>
      <c r="E166" s="192" t="s">
        <v>593</v>
      </c>
      <c r="F166" s="193" t="s">
        <v>1133</v>
      </c>
      <c r="G166" s="194" t="s">
        <v>163</v>
      </c>
      <c r="H166" s="195">
        <v>40</v>
      </c>
      <c r="I166" s="196"/>
      <c r="J166" s="197">
        <f t="shared" si="40"/>
        <v>0</v>
      </c>
      <c r="K166" s="193" t="s">
        <v>21</v>
      </c>
      <c r="L166" s="60"/>
      <c r="M166" s="198" t="s">
        <v>21</v>
      </c>
      <c r="N166" s="199" t="s">
        <v>46</v>
      </c>
      <c r="O166" s="41"/>
      <c r="P166" s="200">
        <f t="shared" si="41"/>
        <v>0</v>
      </c>
      <c r="Q166" s="200">
        <v>0</v>
      </c>
      <c r="R166" s="200">
        <f t="shared" si="42"/>
        <v>0</v>
      </c>
      <c r="S166" s="200">
        <v>0</v>
      </c>
      <c r="T166" s="201">
        <f t="shared" si="43"/>
        <v>0</v>
      </c>
      <c r="AR166" s="23" t="s">
        <v>151</v>
      </c>
      <c r="AT166" s="23" t="s">
        <v>146</v>
      </c>
      <c r="AU166" s="23" t="s">
        <v>83</v>
      </c>
      <c r="AY166" s="23" t="s">
        <v>144</v>
      </c>
      <c r="BE166" s="202">
        <f t="shared" si="44"/>
        <v>0</v>
      </c>
      <c r="BF166" s="202">
        <f t="shared" si="45"/>
        <v>0</v>
      </c>
      <c r="BG166" s="202">
        <f t="shared" si="46"/>
        <v>0</v>
      </c>
      <c r="BH166" s="202">
        <f t="shared" si="47"/>
        <v>0</v>
      </c>
      <c r="BI166" s="202">
        <f t="shared" si="48"/>
        <v>0</v>
      </c>
      <c r="BJ166" s="23" t="s">
        <v>83</v>
      </c>
      <c r="BK166" s="202">
        <f t="shared" si="49"/>
        <v>0</v>
      </c>
      <c r="BL166" s="23" t="s">
        <v>151</v>
      </c>
      <c r="BM166" s="23" t="s">
        <v>1134</v>
      </c>
    </row>
    <row r="167" spans="2:65" s="1" customFormat="1" ht="16.5" customHeight="1">
      <c r="B167" s="40"/>
      <c r="C167" s="191" t="s">
        <v>593</v>
      </c>
      <c r="D167" s="191" t="s">
        <v>146</v>
      </c>
      <c r="E167" s="192" t="s">
        <v>598</v>
      </c>
      <c r="F167" s="193" t="s">
        <v>1135</v>
      </c>
      <c r="G167" s="194" t="s">
        <v>1063</v>
      </c>
      <c r="H167" s="195">
        <v>1</v>
      </c>
      <c r="I167" s="196"/>
      <c r="J167" s="197">
        <f t="shared" si="40"/>
        <v>0</v>
      </c>
      <c r="K167" s="193" t="s">
        <v>21</v>
      </c>
      <c r="L167" s="60"/>
      <c r="M167" s="198" t="s">
        <v>21</v>
      </c>
      <c r="N167" s="199" t="s">
        <v>46</v>
      </c>
      <c r="O167" s="41"/>
      <c r="P167" s="200">
        <f t="shared" si="41"/>
        <v>0</v>
      </c>
      <c r="Q167" s="200">
        <v>0</v>
      </c>
      <c r="R167" s="200">
        <f t="shared" si="42"/>
        <v>0</v>
      </c>
      <c r="S167" s="200">
        <v>0</v>
      </c>
      <c r="T167" s="201">
        <f t="shared" si="43"/>
        <v>0</v>
      </c>
      <c r="AR167" s="23" t="s">
        <v>151</v>
      </c>
      <c r="AT167" s="23" t="s">
        <v>146</v>
      </c>
      <c r="AU167" s="23" t="s">
        <v>83</v>
      </c>
      <c r="AY167" s="23" t="s">
        <v>144</v>
      </c>
      <c r="BE167" s="202">
        <f t="shared" si="44"/>
        <v>0</v>
      </c>
      <c r="BF167" s="202">
        <f t="shared" si="45"/>
        <v>0</v>
      </c>
      <c r="BG167" s="202">
        <f t="shared" si="46"/>
        <v>0</v>
      </c>
      <c r="BH167" s="202">
        <f t="shared" si="47"/>
        <v>0</v>
      </c>
      <c r="BI167" s="202">
        <f t="shared" si="48"/>
        <v>0</v>
      </c>
      <c r="BJ167" s="23" t="s">
        <v>83</v>
      </c>
      <c r="BK167" s="202">
        <f t="shared" si="49"/>
        <v>0</v>
      </c>
      <c r="BL167" s="23" t="s">
        <v>151</v>
      </c>
      <c r="BM167" s="23" t="s">
        <v>1136</v>
      </c>
    </row>
    <row r="168" spans="2:65" s="1" customFormat="1" ht="16.5" customHeight="1">
      <c r="B168" s="40"/>
      <c r="C168" s="191" t="s">
        <v>598</v>
      </c>
      <c r="D168" s="191" t="s">
        <v>146</v>
      </c>
      <c r="E168" s="192" t="s">
        <v>602</v>
      </c>
      <c r="F168" s="193" t="s">
        <v>1137</v>
      </c>
      <c r="G168" s="194" t="s">
        <v>1063</v>
      </c>
      <c r="H168" s="195">
        <v>1</v>
      </c>
      <c r="I168" s="196"/>
      <c r="J168" s="197">
        <f t="shared" si="40"/>
        <v>0</v>
      </c>
      <c r="K168" s="193" t="s">
        <v>21</v>
      </c>
      <c r="L168" s="60"/>
      <c r="M168" s="198" t="s">
        <v>21</v>
      </c>
      <c r="N168" s="199" t="s">
        <v>46</v>
      </c>
      <c r="O168" s="41"/>
      <c r="P168" s="200">
        <f t="shared" si="41"/>
        <v>0</v>
      </c>
      <c r="Q168" s="200">
        <v>0</v>
      </c>
      <c r="R168" s="200">
        <f t="shared" si="42"/>
        <v>0</v>
      </c>
      <c r="S168" s="200">
        <v>0</v>
      </c>
      <c r="T168" s="201">
        <f t="shared" si="43"/>
        <v>0</v>
      </c>
      <c r="AR168" s="23" t="s">
        <v>151</v>
      </c>
      <c r="AT168" s="23" t="s">
        <v>146</v>
      </c>
      <c r="AU168" s="23" t="s">
        <v>83</v>
      </c>
      <c r="AY168" s="23" t="s">
        <v>144</v>
      </c>
      <c r="BE168" s="202">
        <f t="shared" si="44"/>
        <v>0</v>
      </c>
      <c r="BF168" s="202">
        <f t="shared" si="45"/>
        <v>0</v>
      </c>
      <c r="BG168" s="202">
        <f t="shared" si="46"/>
        <v>0</v>
      </c>
      <c r="BH168" s="202">
        <f t="shared" si="47"/>
        <v>0</v>
      </c>
      <c r="BI168" s="202">
        <f t="shared" si="48"/>
        <v>0</v>
      </c>
      <c r="BJ168" s="23" t="s">
        <v>83</v>
      </c>
      <c r="BK168" s="202">
        <f t="shared" si="49"/>
        <v>0</v>
      </c>
      <c r="BL168" s="23" t="s">
        <v>151</v>
      </c>
      <c r="BM168" s="23" t="s">
        <v>1138</v>
      </c>
    </row>
    <row r="169" spans="2:65" s="10" customFormat="1" ht="37.35" customHeight="1">
      <c r="B169" s="175"/>
      <c r="C169" s="176"/>
      <c r="D169" s="177" t="s">
        <v>74</v>
      </c>
      <c r="E169" s="178" t="s">
        <v>1139</v>
      </c>
      <c r="F169" s="178" t="s">
        <v>1140</v>
      </c>
      <c r="G169" s="176"/>
      <c r="H169" s="176"/>
      <c r="I169" s="179"/>
      <c r="J169" s="180">
        <f>BK169</f>
        <v>0</v>
      </c>
      <c r="K169" s="176"/>
      <c r="L169" s="181"/>
      <c r="M169" s="182"/>
      <c r="N169" s="183"/>
      <c r="O169" s="183"/>
      <c r="P169" s="184">
        <f>SUM(P170:P174)</f>
        <v>0</v>
      </c>
      <c r="Q169" s="183"/>
      <c r="R169" s="184">
        <f>SUM(R170:R174)</f>
        <v>0</v>
      </c>
      <c r="S169" s="183"/>
      <c r="T169" s="185">
        <f>SUM(T170:T174)</f>
        <v>0</v>
      </c>
      <c r="AR169" s="186" t="s">
        <v>83</v>
      </c>
      <c r="AT169" s="187" t="s">
        <v>74</v>
      </c>
      <c r="AU169" s="187" t="s">
        <v>75</v>
      </c>
      <c r="AY169" s="186" t="s">
        <v>144</v>
      </c>
      <c r="BK169" s="188">
        <f>SUM(BK170:BK174)</f>
        <v>0</v>
      </c>
    </row>
    <row r="170" spans="2:65" s="1" customFormat="1" ht="16.5" customHeight="1">
      <c r="B170" s="40"/>
      <c r="C170" s="191" t="s">
        <v>602</v>
      </c>
      <c r="D170" s="191" t="s">
        <v>146</v>
      </c>
      <c r="E170" s="192" t="s">
        <v>607</v>
      </c>
      <c r="F170" s="193" t="s">
        <v>1141</v>
      </c>
      <c r="G170" s="194" t="s">
        <v>163</v>
      </c>
      <c r="H170" s="195">
        <v>32</v>
      </c>
      <c r="I170" s="196"/>
      <c r="J170" s="197">
        <f>ROUND(I170*H170,2)</f>
        <v>0</v>
      </c>
      <c r="K170" s="193" t="s">
        <v>21</v>
      </c>
      <c r="L170" s="60"/>
      <c r="M170" s="198" t="s">
        <v>21</v>
      </c>
      <c r="N170" s="199" t="s">
        <v>46</v>
      </c>
      <c r="O170" s="4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AR170" s="23" t="s">
        <v>151</v>
      </c>
      <c r="AT170" s="23" t="s">
        <v>146</v>
      </c>
      <c r="AU170" s="23" t="s">
        <v>83</v>
      </c>
      <c r="AY170" s="23" t="s">
        <v>144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3" t="s">
        <v>83</v>
      </c>
      <c r="BK170" s="202">
        <f>ROUND(I170*H170,2)</f>
        <v>0</v>
      </c>
      <c r="BL170" s="23" t="s">
        <v>151</v>
      </c>
      <c r="BM170" s="23" t="s">
        <v>1142</v>
      </c>
    </row>
    <row r="171" spans="2:65" s="1" customFormat="1" ht="16.5" customHeight="1">
      <c r="B171" s="40"/>
      <c r="C171" s="191" t="s">
        <v>607</v>
      </c>
      <c r="D171" s="191" t="s">
        <v>146</v>
      </c>
      <c r="E171" s="192" t="s">
        <v>611</v>
      </c>
      <c r="F171" s="193" t="s">
        <v>1143</v>
      </c>
      <c r="G171" s="194" t="s">
        <v>163</v>
      </c>
      <c r="H171" s="195">
        <v>16</v>
      </c>
      <c r="I171" s="196"/>
      <c r="J171" s="197">
        <f>ROUND(I171*H171,2)</f>
        <v>0</v>
      </c>
      <c r="K171" s="193" t="s">
        <v>21</v>
      </c>
      <c r="L171" s="60"/>
      <c r="M171" s="198" t="s">
        <v>21</v>
      </c>
      <c r="N171" s="199" t="s">
        <v>46</v>
      </c>
      <c r="O171" s="4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3" t="s">
        <v>151</v>
      </c>
      <c r="AT171" s="23" t="s">
        <v>146</v>
      </c>
      <c r="AU171" s="23" t="s">
        <v>83</v>
      </c>
      <c r="AY171" s="23" t="s">
        <v>144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3" t="s">
        <v>83</v>
      </c>
      <c r="BK171" s="202">
        <f>ROUND(I171*H171,2)</f>
        <v>0</v>
      </c>
      <c r="BL171" s="23" t="s">
        <v>151</v>
      </c>
      <c r="BM171" s="23" t="s">
        <v>1144</v>
      </c>
    </row>
    <row r="172" spans="2:65" s="1" customFormat="1" ht="16.5" customHeight="1">
      <c r="B172" s="40"/>
      <c r="C172" s="191" t="s">
        <v>611</v>
      </c>
      <c r="D172" s="191" t="s">
        <v>146</v>
      </c>
      <c r="E172" s="192" t="s">
        <v>630</v>
      </c>
      <c r="F172" s="193" t="s">
        <v>1145</v>
      </c>
      <c r="G172" s="194" t="s">
        <v>1061</v>
      </c>
      <c r="H172" s="195">
        <v>32</v>
      </c>
      <c r="I172" s="196"/>
      <c r="J172" s="197">
        <f>ROUND(I172*H172,2)</f>
        <v>0</v>
      </c>
      <c r="K172" s="193" t="s">
        <v>21</v>
      </c>
      <c r="L172" s="60"/>
      <c r="M172" s="198" t="s">
        <v>21</v>
      </c>
      <c r="N172" s="199" t="s">
        <v>46</v>
      </c>
      <c r="O172" s="41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AR172" s="23" t="s">
        <v>151</v>
      </c>
      <c r="AT172" s="23" t="s">
        <v>146</v>
      </c>
      <c r="AU172" s="23" t="s">
        <v>83</v>
      </c>
      <c r="AY172" s="23" t="s">
        <v>144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3" t="s">
        <v>83</v>
      </c>
      <c r="BK172" s="202">
        <f>ROUND(I172*H172,2)</f>
        <v>0</v>
      </c>
      <c r="BL172" s="23" t="s">
        <v>151</v>
      </c>
      <c r="BM172" s="23" t="s">
        <v>1146</v>
      </c>
    </row>
    <row r="173" spans="2:65" s="1" customFormat="1" ht="16.5" customHeight="1">
      <c r="B173" s="40"/>
      <c r="C173" s="191" t="s">
        <v>630</v>
      </c>
      <c r="D173" s="191" t="s">
        <v>146</v>
      </c>
      <c r="E173" s="192" t="s">
        <v>639</v>
      </c>
      <c r="F173" s="193" t="s">
        <v>1147</v>
      </c>
      <c r="G173" s="194" t="s">
        <v>1061</v>
      </c>
      <c r="H173" s="195">
        <v>8</v>
      </c>
      <c r="I173" s="196"/>
      <c r="J173" s="197">
        <f>ROUND(I173*H173,2)</f>
        <v>0</v>
      </c>
      <c r="K173" s="193" t="s">
        <v>21</v>
      </c>
      <c r="L173" s="60"/>
      <c r="M173" s="198" t="s">
        <v>21</v>
      </c>
      <c r="N173" s="199" t="s">
        <v>46</v>
      </c>
      <c r="O173" s="4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AR173" s="23" t="s">
        <v>151</v>
      </c>
      <c r="AT173" s="23" t="s">
        <v>146</v>
      </c>
      <c r="AU173" s="23" t="s">
        <v>83</v>
      </c>
      <c r="AY173" s="23" t="s">
        <v>144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3" t="s">
        <v>83</v>
      </c>
      <c r="BK173" s="202">
        <f>ROUND(I173*H173,2)</f>
        <v>0</v>
      </c>
      <c r="BL173" s="23" t="s">
        <v>151</v>
      </c>
      <c r="BM173" s="23" t="s">
        <v>1148</v>
      </c>
    </row>
    <row r="174" spans="2:65" s="1" customFormat="1" ht="16.5" customHeight="1">
      <c r="B174" s="40"/>
      <c r="C174" s="191" t="s">
        <v>639</v>
      </c>
      <c r="D174" s="191" t="s">
        <v>146</v>
      </c>
      <c r="E174" s="192" t="s">
        <v>643</v>
      </c>
      <c r="F174" s="193" t="s">
        <v>1149</v>
      </c>
      <c r="G174" s="194" t="s">
        <v>1061</v>
      </c>
      <c r="H174" s="195">
        <v>180</v>
      </c>
      <c r="I174" s="196"/>
      <c r="J174" s="197">
        <f>ROUND(I174*H174,2)</f>
        <v>0</v>
      </c>
      <c r="K174" s="193" t="s">
        <v>21</v>
      </c>
      <c r="L174" s="60"/>
      <c r="M174" s="198" t="s">
        <v>21</v>
      </c>
      <c r="N174" s="199" t="s">
        <v>46</v>
      </c>
      <c r="O174" s="4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3" t="s">
        <v>151</v>
      </c>
      <c r="AT174" s="23" t="s">
        <v>146</v>
      </c>
      <c r="AU174" s="23" t="s">
        <v>83</v>
      </c>
      <c r="AY174" s="23" t="s">
        <v>144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3" t="s">
        <v>83</v>
      </c>
      <c r="BK174" s="202">
        <f>ROUND(I174*H174,2)</f>
        <v>0</v>
      </c>
      <c r="BL174" s="23" t="s">
        <v>151</v>
      </c>
      <c r="BM174" s="23" t="s">
        <v>1150</v>
      </c>
    </row>
    <row r="175" spans="2:65" s="10" customFormat="1" ht="37.35" customHeight="1">
      <c r="B175" s="175"/>
      <c r="C175" s="176"/>
      <c r="D175" s="177" t="s">
        <v>74</v>
      </c>
      <c r="E175" s="178" t="s">
        <v>1151</v>
      </c>
      <c r="F175" s="178" t="s">
        <v>1152</v>
      </c>
      <c r="G175" s="176"/>
      <c r="H175" s="176"/>
      <c r="I175" s="179"/>
      <c r="J175" s="180">
        <f>BK175</f>
        <v>0</v>
      </c>
      <c r="K175" s="176"/>
      <c r="L175" s="181"/>
      <c r="M175" s="182"/>
      <c r="N175" s="183"/>
      <c r="O175" s="183"/>
      <c r="P175" s="184">
        <f>SUM(P176:P177)</f>
        <v>0</v>
      </c>
      <c r="Q175" s="183"/>
      <c r="R175" s="184">
        <f>SUM(R176:R177)</f>
        <v>0</v>
      </c>
      <c r="S175" s="183"/>
      <c r="T175" s="185">
        <f>SUM(T176:T177)</f>
        <v>0</v>
      </c>
      <c r="AR175" s="186" t="s">
        <v>83</v>
      </c>
      <c r="AT175" s="187" t="s">
        <v>74</v>
      </c>
      <c r="AU175" s="187" t="s">
        <v>75</v>
      </c>
      <c r="AY175" s="186" t="s">
        <v>144</v>
      </c>
      <c r="BK175" s="188">
        <f>SUM(BK176:BK177)</f>
        <v>0</v>
      </c>
    </row>
    <row r="176" spans="2:65" s="1" customFormat="1" ht="16.5" customHeight="1">
      <c r="B176" s="40"/>
      <c r="C176" s="191" t="s">
        <v>643</v>
      </c>
      <c r="D176" s="191" t="s">
        <v>146</v>
      </c>
      <c r="E176" s="192" t="s">
        <v>647</v>
      </c>
      <c r="F176" s="193" t="s">
        <v>1153</v>
      </c>
      <c r="G176" s="194" t="s">
        <v>163</v>
      </c>
      <c r="H176" s="195">
        <v>32</v>
      </c>
      <c r="I176" s="196"/>
      <c r="J176" s="197">
        <f>ROUND(I176*H176,2)</f>
        <v>0</v>
      </c>
      <c r="K176" s="193" t="s">
        <v>21</v>
      </c>
      <c r="L176" s="60"/>
      <c r="M176" s="198" t="s">
        <v>21</v>
      </c>
      <c r="N176" s="199" t="s">
        <v>46</v>
      </c>
      <c r="O176" s="4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AR176" s="23" t="s">
        <v>151</v>
      </c>
      <c r="AT176" s="23" t="s">
        <v>146</v>
      </c>
      <c r="AU176" s="23" t="s">
        <v>83</v>
      </c>
      <c r="AY176" s="23" t="s">
        <v>144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3" t="s">
        <v>83</v>
      </c>
      <c r="BK176" s="202">
        <f>ROUND(I176*H176,2)</f>
        <v>0</v>
      </c>
      <c r="BL176" s="23" t="s">
        <v>151</v>
      </c>
      <c r="BM176" s="23" t="s">
        <v>1154</v>
      </c>
    </row>
    <row r="177" spans="2:65" s="1" customFormat="1" ht="16.5" customHeight="1">
      <c r="B177" s="40"/>
      <c r="C177" s="191" t="s">
        <v>647</v>
      </c>
      <c r="D177" s="191" t="s">
        <v>146</v>
      </c>
      <c r="E177" s="192" t="s">
        <v>655</v>
      </c>
      <c r="F177" s="193" t="s">
        <v>1155</v>
      </c>
      <c r="G177" s="194" t="s">
        <v>1061</v>
      </c>
      <c r="H177" s="195">
        <v>220</v>
      </c>
      <c r="I177" s="196"/>
      <c r="J177" s="197">
        <f>ROUND(I177*H177,2)</f>
        <v>0</v>
      </c>
      <c r="K177" s="193" t="s">
        <v>21</v>
      </c>
      <c r="L177" s="60"/>
      <c r="M177" s="198" t="s">
        <v>21</v>
      </c>
      <c r="N177" s="247" t="s">
        <v>46</v>
      </c>
      <c r="O177" s="248"/>
      <c r="P177" s="249">
        <f>O177*H177</f>
        <v>0</v>
      </c>
      <c r="Q177" s="249">
        <v>0</v>
      </c>
      <c r="R177" s="249">
        <f>Q177*H177</f>
        <v>0</v>
      </c>
      <c r="S177" s="249">
        <v>0</v>
      </c>
      <c r="T177" s="250">
        <f>S177*H177</f>
        <v>0</v>
      </c>
      <c r="AR177" s="23" t="s">
        <v>151</v>
      </c>
      <c r="AT177" s="23" t="s">
        <v>146</v>
      </c>
      <c r="AU177" s="23" t="s">
        <v>83</v>
      </c>
      <c r="AY177" s="23" t="s">
        <v>144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3" t="s">
        <v>83</v>
      </c>
      <c r="BK177" s="202">
        <f>ROUND(I177*H177,2)</f>
        <v>0</v>
      </c>
      <c r="BL177" s="23" t="s">
        <v>151</v>
      </c>
      <c r="BM177" s="23" t="s">
        <v>1156</v>
      </c>
    </row>
    <row r="178" spans="2:65" s="1" customFormat="1" ht="6.95" customHeight="1">
      <c r="B178" s="55"/>
      <c r="C178" s="56"/>
      <c r="D178" s="56"/>
      <c r="E178" s="56"/>
      <c r="F178" s="56"/>
      <c r="G178" s="56"/>
      <c r="H178" s="56"/>
      <c r="I178" s="138"/>
      <c r="J178" s="56"/>
      <c r="K178" s="56"/>
      <c r="L178" s="60"/>
    </row>
  </sheetData>
  <sheetProtection algorithmName="SHA-512" hashValue="wks3IXeEl9VSVzOY63hp3g+iX6UXeBzxvBeD0gCjXE6jZaP68VpCuE6gGfAm9ZSFZ48QUHbNpGpSRj/5cmNTAQ==" saltValue="iuvo2Et8oNaJsXa48DrLPtcbLYjVKfB+xn2RePKVNWUD6cJ1TT9sKdc7+pux5QjAgRLAgsyDWZppzcpjs7NJ2w==" spinCount="100000" sheet="1" objects="1" scenarios="1" formatColumns="0" formatRows="0" autoFilter="0"/>
  <autoFilter ref="C84:K177" xr:uid="{00000000-0009-0000-0000-000003000000}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84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99"/>
  <sheetViews>
    <sheetView showGridLines="0" workbookViewId="0">
      <pane ySplit="1" topLeftCell="A89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98</v>
      </c>
      <c r="G1" s="371" t="s">
        <v>99</v>
      </c>
      <c r="H1" s="371"/>
      <c r="I1" s="114"/>
      <c r="J1" s="113" t="s">
        <v>100</v>
      </c>
      <c r="K1" s="112" t="s">
        <v>101</v>
      </c>
      <c r="L1" s="113" t="s">
        <v>102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103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2" t="str">
        <f>'Rekapitulace stavby'!K6</f>
        <v>Stavební úpravy č.p. 1154 Kostelec nad Orlicí</v>
      </c>
      <c r="F7" s="373"/>
      <c r="G7" s="373"/>
      <c r="H7" s="373"/>
      <c r="I7" s="116"/>
      <c r="J7" s="28"/>
      <c r="K7" s="30"/>
    </row>
    <row r="8" spans="1:70" s="1" customFormat="1" ht="15">
      <c r="B8" s="40"/>
      <c r="C8" s="41"/>
      <c r="D8" s="36" t="s">
        <v>104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4" t="s">
        <v>1157</v>
      </c>
      <c r="F9" s="375"/>
      <c r="G9" s="375"/>
      <c r="H9" s="375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23. 9. 2018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37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39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3" t="s">
        <v>21</v>
      </c>
      <c r="F24" s="363"/>
      <c r="G24" s="363"/>
      <c r="H24" s="363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ROUND(J80,2)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ROUND(SUM(BE80:BE98), 2)</f>
        <v>0</v>
      </c>
      <c r="G30" s="41"/>
      <c r="H30" s="41"/>
      <c r="I30" s="130">
        <v>0.21</v>
      </c>
      <c r="J30" s="129">
        <f>ROUND(ROUND((SUM(BE80:BE98)),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ROUND(SUM(BF80:BF98), 2)</f>
        <v>0</v>
      </c>
      <c r="G31" s="41"/>
      <c r="H31" s="41"/>
      <c r="I31" s="130">
        <v>0.15</v>
      </c>
      <c r="J31" s="129">
        <f>ROUND(ROUND((SUM(BF80:BF98)),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ROUND(SUM(BG80:BG98),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ROUND(SUM(BH80:BH98),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ROUND(SUM(BI80:BI98),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2" t="str">
        <f>E7</f>
        <v>Stavební úpravy č.p. 1154 Kostelec nad Orlicí</v>
      </c>
      <c r="F45" s="373"/>
      <c r="G45" s="373"/>
      <c r="H45" s="373"/>
      <c r="I45" s="117"/>
      <c r="J45" s="41"/>
      <c r="K45" s="44"/>
    </row>
    <row r="46" spans="2:11" s="1" customFormat="1" ht="14.45" customHeight="1">
      <c r="B46" s="40"/>
      <c r="C46" s="36" t="s">
        <v>104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4" t="str">
        <f>E9</f>
        <v>04NUZ - Neuznatelné - Elektro, osvětlení - Stavební úpravy č.p. 1154 Kostelec nad Orlicí</v>
      </c>
      <c r="F47" s="375"/>
      <c r="G47" s="375"/>
      <c r="H47" s="375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p.p.č. 1181/2, k. ú. Kostelec nad Orlicí</v>
      </c>
      <c r="G49" s="41"/>
      <c r="H49" s="41"/>
      <c r="I49" s="118" t="s">
        <v>25</v>
      </c>
      <c r="J49" s="119" t="str">
        <f>IF(J12="","",J12)</f>
        <v>23. 9. 2018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Město Kostelec nad Orlicí, Palackého náměstí 38</v>
      </c>
      <c r="G51" s="41"/>
      <c r="H51" s="41"/>
      <c r="I51" s="118" t="s">
        <v>34</v>
      </c>
      <c r="J51" s="363" t="str">
        <f>E21</f>
        <v>Ing. Jiří Urban, Dobrošov 66, 547 01 Náchod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107</v>
      </c>
      <c r="D54" s="131"/>
      <c r="E54" s="131"/>
      <c r="F54" s="131"/>
      <c r="G54" s="131"/>
      <c r="H54" s="131"/>
      <c r="I54" s="144"/>
      <c r="J54" s="145" t="s">
        <v>108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109</v>
      </c>
      <c r="D56" s="41"/>
      <c r="E56" s="41"/>
      <c r="F56" s="41"/>
      <c r="G56" s="41"/>
      <c r="H56" s="41"/>
      <c r="I56" s="117"/>
      <c r="J56" s="127">
        <f>J80</f>
        <v>0</v>
      </c>
      <c r="K56" s="44"/>
      <c r="AU56" s="23" t="s">
        <v>110</v>
      </c>
    </row>
    <row r="57" spans="2:47" s="7" customFormat="1" ht="24.95" customHeight="1">
      <c r="B57" s="148"/>
      <c r="C57" s="149"/>
      <c r="D57" s="150" t="s">
        <v>1158</v>
      </c>
      <c r="E57" s="151"/>
      <c r="F57" s="151"/>
      <c r="G57" s="151"/>
      <c r="H57" s="151"/>
      <c r="I57" s="152"/>
      <c r="J57" s="153">
        <f>J81</f>
        <v>0</v>
      </c>
      <c r="K57" s="154"/>
    </row>
    <row r="58" spans="2:47" s="7" customFormat="1" ht="24.95" customHeight="1">
      <c r="B58" s="148"/>
      <c r="C58" s="149"/>
      <c r="D58" s="150" t="s">
        <v>1159</v>
      </c>
      <c r="E58" s="151"/>
      <c r="F58" s="151"/>
      <c r="G58" s="151"/>
      <c r="H58" s="151"/>
      <c r="I58" s="152"/>
      <c r="J58" s="153">
        <f>J88</f>
        <v>0</v>
      </c>
      <c r="K58" s="154"/>
    </row>
    <row r="59" spans="2:47" s="7" customFormat="1" ht="24.95" customHeight="1">
      <c r="B59" s="148"/>
      <c r="C59" s="149"/>
      <c r="D59" s="150" t="s">
        <v>1160</v>
      </c>
      <c r="E59" s="151"/>
      <c r="F59" s="151"/>
      <c r="G59" s="151"/>
      <c r="H59" s="151"/>
      <c r="I59" s="152"/>
      <c r="J59" s="153">
        <f>J94</f>
        <v>0</v>
      </c>
      <c r="K59" s="154"/>
    </row>
    <row r="60" spans="2:47" s="7" customFormat="1" ht="24.95" customHeight="1">
      <c r="B60" s="148"/>
      <c r="C60" s="149"/>
      <c r="D60" s="150" t="s">
        <v>1161</v>
      </c>
      <c r="E60" s="151"/>
      <c r="F60" s="151"/>
      <c r="G60" s="151"/>
      <c r="H60" s="151"/>
      <c r="I60" s="152"/>
      <c r="J60" s="153">
        <f>J96</f>
        <v>0</v>
      </c>
      <c r="K60" s="154"/>
    </row>
    <row r="61" spans="2:47" s="1" customFormat="1" ht="21.75" customHeight="1">
      <c r="B61" s="40"/>
      <c r="C61" s="41"/>
      <c r="D61" s="41"/>
      <c r="E61" s="41"/>
      <c r="F61" s="41"/>
      <c r="G61" s="41"/>
      <c r="H61" s="41"/>
      <c r="I61" s="117"/>
      <c r="J61" s="41"/>
      <c r="K61" s="44"/>
    </row>
    <row r="62" spans="2:47" s="1" customFormat="1" ht="6.95" customHeight="1">
      <c r="B62" s="55"/>
      <c r="C62" s="56"/>
      <c r="D62" s="56"/>
      <c r="E62" s="56"/>
      <c r="F62" s="56"/>
      <c r="G62" s="56"/>
      <c r="H62" s="56"/>
      <c r="I62" s="138"/>
      <c r="J62" s="56"/>
      <c r="K62" s="57"/>
    </row>
    <row r="66" spans="2:63" s="1" customFormat="1" ht="6.95" customHeight="1">
      <c r="B66" s="58"/>
      <c r="C66" s="59"/>
      <c r="D66" s="59"/>
      <c r="E66" s="59"/>
      <c r="F66" s="59"/>
      <c r="G66" s="59"/>
      <c r="H66" s="59"/>
      <c r="I66" s="141"/>
      <c r="J66" s="59"/>
      <c r="K66" s="59"/>
      <c r="L66" s="60"/>
    </row>
    <row r="67" spans="2:63" s="1" customFormat="1" ht="36.950000000000003" customHeight="1">
      <c r="B67" s="40"/>
      <c r="C67" s="61" t="s">
        <v>128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6.95" customHeight="1">
      <c r="B68" s="40"/>
      <c r="C68" s="62"/>
      <c r="D68" s="62"/>
      <c r="E68" s="62"/>
      <c r="F68" s="62"/>
      <c r="G68" s="62"/>
      <c r="H68" s="62"/>
      <c r="I68" s="162"/>
      <c r="J68" s="62"/>
      <c r="K68" s="62"/>
      <c r="L68" s="60"/>
    </row>
    <row r="69" spans="2:63" s="1" customFormat="1" ht="14.45" customHeight="1">
      <c r="B69" s="40"/>
      <c r="C69" s="64" t="s">
        <v>18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6.5" customHeight="1">
      <c r="B70" s="40"/>
      <c r="C70" s="62"/>
      <c r="D70" s="62"/>
      <c r="E70" s="368" t="str">
        <f>E7</f>
        <v>Stavební úpravy č.p. 1154 Kostelec nad Orlicí</v>
      </c>
      <c r="F70" s="369"/>
      <c r="G70" s="369"/>
      <c r="H70" s="369"/>
      <c r="I70" s="162"/>
      <c r="J70" s="62"/>
      <c r="K70" s="62"/>
      <c r="L70" s="60"/>
    </row>
    <row r="71" spans="2:63" s="1" customFormat="1" ht="14.45" customHeight="1">
      <c r="B71" s="40"/>
      <c r="C71" s="64" t="s">
        <v>104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7.25" customHeight="1">
      <c r="B72" s="40"/>
      <c r="C72" s="62"/>
      <c r="D72" s="62"/>
      <c r="E72" s="335" t="str">
        <f>E9</f>
        <v>04NUZ - Neuznatelné - Elektro, osvětlení - Stavební úpravy č.p. 1154 Kostelec nad Orlicí</v>
      </c>
      <c r="F72" s="370"/>
      <c r="G72" s="370"/>
      <c r="H72" s="370"/>
      <c r="I72" s="162"/>
      <c r="J72" s="62"/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 ht="18" customHeight="1">
      <c r="B74" s="40"/>
      <c r="C74" s="64" t="s">
        <v>23</v>
      </c>
      <c r="D74" s="62"/>
      <c r="E74" s="62"/>
      <c r="F74" s="163" t="str">
        <f>F12</f>
        <v>p.p.č. 1181/2, k. ú. Kostelec nad Orlicí</v>
      </c>
      <c r="G74" s="62"/>
      <c r="H74" s="62"/>
      <c r="I74" s="164" t="s">
        <v>25</v>
      </c>
      <c r="J74" s="72" t="str">
        <f>IF(J12="","",J12)</f>
        <v>23. 9. 2018</v>
      </c>
      <c r="K74" s="62"/>
      <c r="L74" s="60"/>
    </row>
    <row r="75" spans="2:63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63" s="1" customFormat="1" ht="15">
      <c r="B76" s="40"/>
      <c r="C76" s="64" t="s">
        <v>27</v>
      </c>
      <c r="D76" s="62"/>
      <c r="E76" s="62"/>
      <c r="F76" s="163" t="str">
        <f>E15</f>
        <v>Město Kostelec nad Orlicí, Palackého náměstí 38</v>
      </c>
      <c r="G76" s="62"/>
      <c r="H76" s="62"/>
      <c r="I76" s="164" t="s">
        <v>34</v>
      </c>
      <c r="J76" s="163" t="str">
        <f>E21</f>
        <v>Ing. Jiří Urban, Dobrošov 66, 547 01 Náchod</v>
      </c>
      <c r="K76" s="62"/>
      <c r="L76" s="60"/>
    </row>
    <row r="77" spans="2:63" s="1" customFormat="1" ht="14.45" customHeight="1">
      <c r="B77" s="40"/>
      <c r="C77" s="64" t="s">
        <v>32</v>
      </c>
      <c r="D77" s="62"/>
      <c r="E77" s="62"/>
      <c r="F77" s="163" t="str">
        <f>IF(E18="","",E18)</f>
        <v/>
      </c>
      <c r="G77" s="62"/>
      <c r="H77" s="62"/>
      <c r="I77" s="162"/>
      <c r="J77" s="62"/>
      <c r="K77" s="62"/>
      <c r="L77" s="60"/>
    </row>
    <row r="78" spans="2:63" s="1" customFormat="1" ht="10.3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63" s="9" customFormat="1" ht="29.25" customHeight="1">
      <c r="B79" s="165"/>
      <c r="C79" s="166" t="s">
        <v>129</v>
      </c>
      <c r="D79" s="167" t="s">
        <v>60</v>
      </c>
      <c r="E79" s="167" t="s">
        <v>56</v>
      </c>
      <c r="F79" s="167" t="s">
        <v>130</v>
      </c>
      <c r="G79" s="167" t="s">
        <v>131</v>
      </c>
      <c r="H79" s="167" t="s">
        <v>132</v>
      </c>
      <c r="I79" s="168" t="s">
        <v>133</v>
      </c>
      <c r="J79" s="167" t="s">
        <v>108</v>
      </c>
      <c r="K79" s="169" t="s">
        <v>134</v>
      </c>
      <c r="L79" s="170"/>
      <c r="M79" s="80" t="s">
        <v>135</v>
      </c>
      <c r="N79" s="81" t="s">
        <v>45</v>
      </c>
      <c r="O79" s="81" t="s">
        <v>136</v>
      </c>
      <c r="P79" s="81" t="s">
        <v>137</v>
      </c>
      <c r="Q79" s="81" t="s">
        <v>138</v>
      </c>
      <c r="R79" s="81" t="s">
        <v>139</v>
      </c>
      <c r="S79" s="81" t="s">
        <v>140</v>
      </c>
      <c r="T79" s="82" t="s">
        <v>141</v>
      </c>
    </row>
    <row r="80" spans="2:63" s="1" customFormat="1" ht="29.25" customHeight="1">
      <c r="B80" s="40"/>
      <c r="C80" s="86" t="s">
        <v>109</v>
      </c>
      <c r="D80" s="62"/>
      <c r="E80" s="62"/>
      <c r="F80" s="62"/>
      <c r="G80" s="62"/>
      <c r="H80" s="62"/>
      <c r="I80" s="162"/>
      <c r="J80" s="171">
        <f>BK80</f>
        <v>0</v>
      </c>
      <c r="K80" s="62"/>
      <c r="L80" s="60"/>
      <c r="M80" s="83"/>
      <c r="N80" s="84"/>
      <c r="O80" s="84"/>
      <c r="P80" s="172">
        <f>P81+P88+P94+P96</f>
        <v>0</v>
      </c>
      <c r="Q80" s="84"/>
      <c r="R80" s="172">
        <f>R81+R88+R94+R96</f>
        <v>0</v>
      </c>
      <c r="S80" s="84"/>
      <c r="T80" s="173">
        <f>T81+T88+T94+T96</f>
        <v>0</v>
      </c>
      <c r="AT80" s="23" t="s">
        <v>74</v>
      </c>
      <c r="AU80" s="23" t="s">
        <v>110</v>
      </c>
      <c r="BK80" s="174">
        <f>BK81+BK88+BK94+BK96</f>
        <v>0</v>
      </c>
    </row>
    <row r="81" spans="2:65" s="10" customFormat="1" ht="37.35" customHeight="1">
      <c r="B81" s="175"/>
      <c r="C81" s="176"/>
      <c r="D81" s="177" t="s">
        <v>74</v>
      </c>
      <c r="E81" s="178" t="s">
        <v>1056</v>
      </c>
      <c r="F81" s="178" t="s">
        <v>1079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SUM(P82:P87)</f>
        <v>0</v>
      </c>
      <c r="Q81" s="183"/>
      <c r="R81" s="184">
        <f>SUM(R82:R87)</f>
        <v>0</v>
      </c>
      <c r="S81" s="183"/>
      <c r="T81" s="185">
        <f>SUM(T82:T87)</f>
        <v>0</v>
      </c>
      <c r="AR81" s="186" t="s">
        <v>83</v>
      </c>
      <c r="AT81" s="187" t="s">
        <v>74</v>
      </c>
      <c r="AU81" s="187" t="s">
        <v>75</v>
      </c>
      <c r="AY81" s="186" t="s">
        <v>144</v>
      </c>
      <c r="BK81" s="188">
        <f>SUM(BK82:BK87)</f>
        <v>0</v>
      </c>
    </row>
    <row r="82" spans="2:65" s="1" customFormat="1" ht="16.5" customHeight="1">
      <c r="B82" s="40"/>
      <c r="C82" s="191" t="s">
        <v>83</v>
      </c>
      <c r="D82" s="191" t="s">
        <v>146</v>
      </c>
      <c r="E82" s="192" t="s">
        <v>83</v>
      </c>
      <c r="F82" s="193" t="s">
        <v>1080</v>
      </c>
      <c r="G82" s="194" t="s">
        <v>1061</v>
      </c>
      <c r="H82" s="195">
        <v>2</v>
      </c>
      <c r="I82" s="196"/>
      <c r="J82" s="197">
        <f t="shared" ref="J82:J87" si="0">ROUND(I82*H82,2)</f>
        <v>0</v>
      </c>
      <c r="K82" s="193" t="s">
        <v>21</v>
      </c>
      <c r="L82" s="60"/>
      <c r="M82" s="198" t="s">
        <v>21</v>
      </c>
      <c r="N82" s="199" t="s">
        <v>46</v>
      </c>
      <c r="O82" s="41"/>
      <c r="P82" s="200">
        <f t="shared" ref="P82:P87" si="1">O82*H82</f>
        <v>0</v>
      </c>
      <c r="Q82" s="200">
        <v>0</v>
      </c>
      <c r="R82" s="200">
        <f t="shared" ref="R82:R87" si="2">Q82*H82</f>
        <v>0</v>
      </c>
      <c r="S82" s="200">
        <v>0</v>
      </c>
      <c r="T82" s="201">
        <f t="shared" ref="T82:T87" si="3">S82*H82</f>
        <v>0</v>
      </c>
      <c r="AR82" s="23" t="s">
        <v>151</v>
      </c>
      <c r="AT82" s="23" t="s">
        <v>146</v>
      </c>
      <c r="AU82" s="23" t="s">
        <v>83</v>
      </c>
      <c r="AY82" s="23" t="s">
        <v>144</v>
      </c>
      <c r="BE82" s="202">
        <f t="shared" ref="BE82:BE87" si="4">IF(N82="základní",J82,0)</f>
        <v>0</v>
      </c>
      <c r="BF82" s="202">
        <f t="shared" ref="BF82:BF87" si="5">IF(N82="snížená",J82,0)</f>
        <v>0</v>
      </c>
      <c r="BG82" s="202">
        <f t="shared" ref="BG82:BG87" si="6">IF(N82="zákl. přenesená",J82,0)</f>
        <v>0</v>
      </c>
      <c r="BH82" s="202">
        <f t="shared" ref="BH82:BH87" si="7">IF(N82="sníž. přenesená",J82,0)</f>
        <v>0</v>
      </c>
      <c r="BI82" s="202">
        <f t="shared" ref="BI82:BI87" si="8">IF(N82="nulová",J82,0)</f>
        <v>0</v>
      </c>
      <c r="BJ82" s="23" t="s">
        <v>83</v>
      </c>
      <c r="BK82" s="202">
        <f t="shared" ref="BK82:BK87" si="9">ROUND(I82*H82,2)</f>
        <v>0</v>
      </c>
      <c r="BL82" s="23" t="s">
        <v>151</v>
      </c>
      <c r="BM82" s="23" t="s">
        <v>85</v>
      </c>
    </row>
    <row r="83" spans="2:65" s="1" customFormat="1" ht="16.5" customHeight="1">
      <c r="B83" s="40"/>
      <c r="C83" s="191" t="s">
        <v>85</v>
      </c>
      <c r="D83" s="191" t="s">
        <v>146</v>
      </c>
      <c r="E83" s="192" t="s">
        <v>85</v>
      </c>
      <c r="F83" s="193" t="s">
        <v>1098</v>
      </c>
      <c r="G83" s="194" t="s">
        <v>163</v>
      </c>
      <c r="H83" s="195">
        <v>6</v>
      </c>
      <c r="I83" s="196"/>
      <c r="J83" s="197">
        <f t="shared" si="0"/>
        <v>0</v>
      </c>
      <c r="K83" s="193" t="s">
        <v>21</v>
      </c>
      <c r="L83" s="60"/>
      <c r="M83" s="198" t="s">
        <v>21</v>
      </c>
      <c r="N83" s="199" t="s">
        <v>46</v>
      </c>
      <c r="O83" s="41"/>
      <c r="P83" s="200">
        <f t="shared" si="1"/>
        <v>0</v>
      </c>
      <c r="Q83" s="200">
        <v>0</v>
      </c>
      <c r="R83" s="200">
        <f t="shared" si="2"/>
        <v>0</v>
      </c>
      <c r="S83" s="200">
        <v>0</v>
      </c>
      <c r="T83" s="201">
        <f t="shared" si="3"/>
        <v>0</v>
      </c>
      <c r="AR83" s="23" t="s">
        <v>151</v>
      </c>
      <c r="AT83" s="23" t="s">
        <v>146</v>
      </c>
      <c r="AU83" s="23" t="s">
        <v>83</v>
      </c>
      <c r="AY83" s="23" t="s">
        <v>144</v>
      </c>
      <c r="BE83" s="202">
        <f t="shared" si="4"/>
        <v>0</v>
      </c>
      <c r="BF83" s="202">
        <f t="shared" si="5"/>
        <v>0</v>
      </c>
      <c r="BG83" s="202">
        <f t="shared" si="6"/>
        <v>0</v>
      </c>
      <c r="BH83" s="202">
        <f t="shared" si="7"/>
        <v>0</v>
      </c>
      <c r="BI83" s="202">
        <f t="shared" si="8"/>
        <v>0</v>
      </c>
      <c r="BJ83" s="23" t="s">
        <v>83</v>
      </c>
      <c r="BK83" s="202">
        <f t="shared" si="9"/>
        <v>0</v>
      </c>
      <c r="BL83" s="23" t="s">
        <v>151</v>
      </c>
      <c r="BM83" s="23" t="s">
        <v>151</v>
      </c>
    </row>
    <row r="84" spans="2:65" s="1" customFormat="1" ht="16.5" customHeight="1">
      <c r="B84" s="40"/>
      <c r="C84" s="191" t="s">
        <v>160</v>
      </c>
      <c r="D84" s="191" t="s">
        <v>146</v>
      </c>
      <c r="E84" s="192" t="s">
        <v>160</v>
      </c>
      <c r="F84" s="193" t="s">
        <v>1162</v>
      </c>
      <c r="G84" s="194" t="s">
        <v>163</v>
      </c>
      <c r="H84" s="195">
        <v>2</v>
      </c>
      <c r="I84" s="196"/>
      <c r="J84" s="197">
        <f t="shared" si="0"/>
        <v>0</v>
      </c>
      <c r="K84" s="193" t="s">
        <v>21</v>
      </c>
      <c r="L84" s="60"/>
      <c r="M84" s="198" t="s">
        <v>21</v>
      </c>
      <c r="N84" s="199" t="s">
        <v>46</v>
      </c>
      <c r="O84" s="41"/>
      <c r="P84" s="200">
        <f t="shared" si="1"/>
        <v>0</v>
      </c>
      <c r="Q84" s="200">
        <v>0</v>
      </c>
      <c r="R84" s="200">
        <f t="shared" si="2"/>
        <v>0</v>
      </c>
      <c r="S84" s="200">
        <v>0</v>
      </c>
      <c r="T84" s="201">
        <f t="shared" si="3"/>
        <v>0</v>
      </c>
      <c r="AR84" s="23" t="s">
        <v>151</v>
      </c>
      <c r="AT84" s="23" t="s">
        <v>146</v>
      </c>
      <c r="AU84" s="23" t="s">
        <v>83</v>
      </c>
      <c r="AY84" s="23" t="s">
        <v>144</v>
      </c>
      <c r="BE84" s="202">
        <f t="shared" si="4"/>
        <v>0</v>
      </c>
      <c r="BF84" s="202">
        <f t="shared" si="5"/>
        <v>0</v>
      </c>
      <c r="BG84" s="202">
        <f t="shared" si="6"/>
        <v>0</v>
      </c>
      <c r="BH84" s="202">
        <f t="shared" si="7"/>
        <v>0</v>
      </c>
      <c r="BI84" s="202">
        <f t="shared" si="8"/>
        <v>0</v>
      </c>
      <c r="BJ84" s="23" t="s">
        <v>83</v>
      </c>
      <c r="BK84" s="202">
        <f t="shared" si="9"/>
        <v>0</v>
      </c>
      <c r="BL84" s="23" t="s">
        <v>151</v>
      </c>
      <c r="BM84" s="23" t="s">
        <v>174</v>
      </c>
    </row>
    <row r="85" spans="2:65" s="1" customFormat="1" ht="16.5" customHeight="1">
      <c r="B85" s="40"/>
      <c r="C85" s="191" t="s">
        <v>151</v>
      </c>
      <c r="D85" s="191" t="s">
        <v>146</v>
      </c>
      <c r="E85" s="192" t="s">
        <v>151</v>
      </c>
      <c r="F85" s="193" t="s">
        <v>1092</v>
      </c>
      <c r="G85" s="194" t="s">
        <v>1093</v>
      </c>
      <c r="H85" s="195">
        <v>0.1</v>
      </c>
      <c r="I85" s="196"/>
      <c r="J85" s="197">
        <f t="shared" si="0"/>
        <v>0</v>
      </c>
      <c r="K85" s="193" t="s">
        <v>21</v>
      </c>
      <c r="L85" s="60"/>
      <c r="M85" s="198" t="s">
        <v>21</v>
      </c>
      <c r="N85" s="199" t="s">
        <v>46</v>
      </c>
      <c r="O85" s="41"/>
      <c r="P85" s="200">
        <f t="shared" si="1"/>
        <v>0</v>
      </c>
      <c r="Q85" s="200">
        <v>0</v>
      </c>
      <c r="R85" s="200">
        <f t="shared" si="2"/>
        <v>0</v>
      </c>
      <c r="S85" s="200">
        <v>0</v>
      </c>
      <c r="T85" s="201">
        <f t="shared" si="3"/>
        <v>0</v>
      </c>
      <c r="AR85" s="23" t="s">
        <v>151</v>
      </c>
      <c r="AT85" s="23" t="s">
        <v>146</v>
      </c>
      <c r="AU85" s="23" t="s">
        <v>83</v>
      </c>
      <c r="AY85" s="23" t="s">
        <v>144</v>
      </c>
      <c r="BE85" s="202">
        <f t="shared" si="4"/>
        <v>0</v>
      </c>
      <c r="BF85" s="202">
        <f t="shared" si="5"/>
        <v>0</v>
      </c>
      <c r="BG85" s="202">
        <f t="shared" si="6"/>
        <v>0</v>
      </c>
      <c r="BH85" s="202">
        <f t="shared" si="7"/>
        <v>0</v>
      </c>
      <c r="BI85" s="202">
        <f t="shared" si="8"/>
        <v>0</v>
      </c>
      <c r="BJ85" s="23" t="s">
        <v>83</v>
      </c>
      <c r="BK85" s="202">
        <f t="shared" si="9"/>
        <v>0</v>
      </c>
      <c r="BL85" s="23" t="s">
        <v>151</v>
      </c>
      <c r="BM85" s="23" t="s">
        <v>184</v>
      </c>
    </row>
    <row r="86" spans="2:65" s="1" customFormat="1" ht="16.5" customHeight="1">
      <c r="B86" s="40"/>
      <c r="C86" s="191" t="s">
        <v>170</v>
      </c>
      <c r="D86" s="191" t="s">
        <v>146</v>
      </c>
      <c r="E86" s="192" t="s">
        <v>170</v>
      </c>
      <c r="F86" s="193" t="s">
        <v>1163</v>
      </c>
      <c r="G86" s="194" t="s">
        <v>1061</v>
      </c>
      <c r="H86" s="195">
        <v>2</v>
      </c>
      <c r="I86" s="196"/>
      <c r="J86" s="197">
        <f t="shared" si="0"/>
        <v>0</v>
      </c>
      <c r="K86" s="193" t="s">
        <v>21</v>
      </c>
      <c r="L86" s="60"/>
      <c r="M86" s="198" t="s">
        <v>21</v>
      </c>
      <c r="N86" s="199" t="s">
        <v>46</v>
      </c>
      <c r="O86" s="41"/>
      <c r="P86" s="200">
        <f t="shared" si="1"/>
        <v>0</v>
      </c>
      <c r="Q86" s="200">
        <v>0</v>
      </c>
      <c r="R86" s="200">
        <f t="shared" si="2"/>
        <v>0</v>
      </c>
      <c r="S86" s="200">
        <v>0</v>
      </c>
      <c r="T86" s="201">
        <f t="shared" si="3"/>
        <v>0</v>
      </c>
      <c r="AR86" s="23" t="s">
        <v>151</v>
      </c>
      <c r="AT86" s="23" t="s">
        <v>146</v>
      </c>
      <c r="AU86" s="23" t="s">
        <v>83</v>
      </c>
      <c r="AY86" s="23" t="s">
        <v>144</v>
      </c>
      <c r="BE86" s="202">
        <f t="shared" si="4"/>
        <v>0</v>
      </c>
      <c r="BF86" s="202">
        <f t="shared" si="5"/>
        <v>0</v>
      </c>
      <c r="BG86" s="202">
        <f t="shared" si="6"/>
        <v>0</v>
      </c>
      <c r="BH86" s="202">
        <f t="shared" si="7"/>
        <v>0</v>
      </c>
      <c r="BI86" s="202">
        <f t="shared" si="8"/>
        <v>0</v>
      </c>
      <c r="BJ86" s="23" t="s">
        <v>83</v>
      </c>
      <c r="BK86" s="202">
        <f t="shared" si="9"/>
        <v>0</v>
      </c>
      <c r="BL86" s="23" t="s">
        <v>151</v>
      </c>
      <c r="BM86" s="23" t="s">
        <v>193</v>
      </c>
    </row>
    <row r="87" spans="2:65" s="1" customFormat="1" ht="16.5" customHeight="1">
      <c r="B87" s="40"/>
      <c r="C87" s="191" t="s">
        <v>174</v>
      </c>
      <c r="D87" s="191" t="s">
        <v>146</v>
      </c>
      <c r="E87" s="192" t="s">
        <v>174</v>
      </c>
      <c r="F87" s="193" t="s">
        <v>1164</v>
      </c>
      <c r="G87" s="194" t="s">
        <v>1061</v>
      </c>
      <c r="H87" s="195">
        <v>2</v>
      </c>
      <c r="I87" s="196"/>
      <c r="J87" s="197">
        <f t="shared" si="0"/>
        <v>0</v>
      </c>
      <c r="K87" s="193" t="s">
        <v>21</v>
      </c>
      <c r="L87" s="60"/>
      <c r="M87" s="198" t="s">
        <v>21</v>
      </c>
      <c r="N87" s="199" t="s">
        <v>46</v>
      </c>
      <c r="O87" s="41"/>
      <c r="P87" s="200">
        <f t="shared" si="1"/>
        <v>0</v>
      </c>
      <c r="Q87" s="200">
        <v>0</v>
      </c>
      <c r="R87" s="200">
        <f t="shared" si="2"/>
        <v>0</v>
      </c>
      <c r="S87" s="200">
        <v>0</v>
      </c>
      <c r="T87" s="201">
        <f t="shared" si="3"/>
        <v>0</v>
      </c>
      <c r="AR87" s="23" t="s">
        <v>151</v>
      </c>
      <c r="AT87" s="23" t="s">
        <v>146</v>
      </c>
      <c r="AU87" s="23" t="s">
        <v>83</v>
      </c>
      <c r="AY87" s="23" t="s">
        <v>144</v>
      </c>
      <c r="BE87" s="202">
        <f t="shared" si="4"/>
        <v>0</v>
      </c>
      <c r="BF87" s="202">
        <f t="shared" si="5"/>
        <v>0</v>
      </c>
      <c r="BG87" s="202">
        <f t="shared" si="6"/>
        <v>0</v>
      </c>
      <c r="BH87" s="202">
        <f t="shared" si="7"/>
        <v>0</v>
      </c>
      <c r="BI87" s="202">
        <f t="shared" si="8"/>
        <v>0</v>
      </c>
      <c r="BJ87" s="23" t="s">
        <v>83</v>
      </c>
      <c r="BK87" s="202">
        <f t="shared" si="9"/>
        <v>0</v>
      </c>
      <c r="BL87" s="23" t="s">
        <v>151</v>
      </c>
      <c r="BM87" s="23" t="s">
        <v>205</v>
      </c>
    </row>
    <row r="88" spans="2:65" s="10" customFormat="1" ht="37.35" customHeight="1">
      <c r="B88" s="175"/>
      <c r="C88" s="176"/>
      <c r="D88" s="177" t="s">
        <v>74</v>
      </c>
      <c r="E88" s="178" t="s">
        <v>1058</v>
      </c>
      <c r="F88" s="178" t="s">
        <v>1104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SUM(P89:P93)</f>
        <v>0</v>
      </c>
      <c r="Q88" s="183"/>
      <c r="R88" s="184">
        <f>SUM(R89:R93)</f>
        <v>0</v>
      </c>
      <c r="S88" s="183"/>
      <c r="T88" s="185">
        <f>SUM(T89:T93)</f>
        <v>0</v>
      </c>
      <c r="AR88" s="186" t="s">
        <v>83</v>
      </c>
      <c r="AT88" s="187" t="s">
        <v>74</v>
      </c>
      <c r="AU88" s="187" t="s">
        <v>75</v>
      </c>
      <c r="AY88" s="186" t="s">
        <v>144</v>
      </c>
      <c r="BK88" s="188">
        <f>SUM(BK89:BK93)</f>
        <v>0</v>
      </c>
    </row>
    <row r="89" spans="2:65" s="1" customFormat="1" ht="16.5" customHeight="1">
      <c r="B89" s="40"/>
      <c r="C89" s="191" t="s">
        <v>178</v>
      </c>
      <c r="D89" s="191" t="s">
        <v>146</v>
      </c>
      <c r="E89" s="192" t="s">
        <v>178</v>
      </c>
      <c r="F89" s="193" t="s">
        <v>1105</v>
      </c>
      <c r="G89" s="194" t="s">
        <v>1061</v>
      </c>
      <c r="H89" s="195">
        <v>2</v>
      </c>
      <c r="I89" s="196"/>
      <c r="J89" s="197">
        <f>ROUND(I89*H89,2)</f>
        <v>0</v>
      </c>
      <c r="K89" s="193" t="s">
        <v>21</v>
      </c>
      <c r="L89" s="60"/>
      <c r="M89" s="198" t="s">
        <v>21</v>
      </c>
      <c r="N89" s="199" t="s">
        <v>46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151</v>
      </c>
      <c r="AT89" s="23" t="s">
        <v>146</v>
      </c>
      <c r="AU89" s="23" t="s">
        <v>83</v>
      </c>
      <c r="AY89" s="23" t="s">
        <v>144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83</v>
      </c>
      <c r="BK89" s="202">
        <f>ROUND(I89*H89,2)</f>
        <v>0</v>
      </c>
      <c r="BL89" s="23" t="s">
        <v>151</v>
      </c>
      <c r="BM89" s="23" t="s">
        <v>214</v>
      </c>
    </row>
    <row r="90" spans="2:65" s="1" customFormat="1" ht="16.5" customHeight="1">
      <c r="B90" s="40"/>
      <c r="C90" s="191" t="s">
        <v>184</v>
      </c>
      <c r="D90" s="191" t="s">
        <v>146</v>
      </c>
      <c r="E90" s="192" t="s">
        <v>184</v>
      </c>
      <c r="F90" s="193" t="s">
        <v>1165</v>
      </c>
      <c r="G90" s="194" t="s">
        <v>1061</v>
      </c>
      <c r="H90" s="195">
        <v>2</v>
      </c>
      <c r="I90" s="196"/>
      <c r="J90" s="197">
        <f>ROUND(I90*H90,2)</f>
        <v>0</v>
      </c>
      <c r="K90" s="193" t="s">
        <v>21</v>
      </c>
      <c r="L90" s="60"/>
      <c r="M90" s="198" t="s">
        <v>21</v>
      </c>
      <c r="N90" s="199" t="s">
        <v>46</v>
      </c>
      <c r="O90" s="41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3" t="s">
        <v>151</v>
      </c>
      <c r="AT90" s="23" t="s">
        <v>146</v>
      </c>
      <c r="AU90" s="23" t="s">
        <v>83</v>
      </c>
      <c r="AY90" s="23" t="s">
        <v>144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3" t="s">
        <v>83</v>
      </c>
      <c r="BK90" s="202">
        <f>ROUND(I90*H90,2)</f>
        <v>0</v>
      </c>
      <c r="BL90" s="23" t="s">
        <v>151</v>
      </c>
      <c r="BM90" s="23" t="s">
        <v>233</v>
      </c>
    </row>
    <row r="91" spans="2:65" s="1" customFormat="1" ht="16.5" customHeight="1">
      <c r="B91" s="40"/>
      <c r="C91" s="191" t="s">
        <v>189</v>
      </c>
      <c r="D91" s="191" t="s">
        <v>146</v>
      </c>
      <c r="E91" s="192" t="s">
        <v>189</v>
      </c>
      <c r="F91" s="193" t="s">
        <v>1114</v>
      </c>
      <c r="G91" s="194" t="s">
        <v>163</v>
      </c>
      <c r="H91" s="195">
        <v>8</v>
      </c>
      <c r="I91" s="196"/>
      <c r="J91" s="197">
        <f>ROUND(I91*H91,2)</f>
        <v>0</v>
      </c>
      <c r="K91" s="193" t="s">
        <v>21</v>
      </c>
      <c r="L91" s="60"/>
      <c r="M91" s="198" t="s">
        <v>21</v>
      </c>
      <c r="N91" s="199" t="s">
        <v>46</v>
      </c>
      <c r="O91" s="41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3" t="s">
        <v>151</v>
      </c>
      <c r="AT91" s="23" t="s">
        <v>146</v>
      </c>
      <c r="AU91" s="23" t="s">
        <v>83</v>
      </c>
      <c r="AY91" s="23" t="s">
        <v>144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3" t="s">
        <v>83</v>
      </c>
      <c r="BK91" s="202">
        <f>ROUND(I91*H91,2)</f>
        <v>0</v>
      </c>
      <c r="BL91" s="23" t="s">
        <v>151</v>
      </c>
      <c r="BM91" s="23" t="s">
        <v>251</v>
      </c>
    </row>
    <row r="92" spans="2:65" s="1" customFormat="1" ht="16.5" customHeight="1">
      <c r="B92" s="40"/>
      <c r="C92" s="191" t="s">
        <v>193</v>
      </c>
      <c r="D92" s="191" t="s">
        <v>146</v>
      </c>
      <c r="E92" s="192" t="s">
        <v>193</v>
      </c>
      <c r="F92" s="193" t="s">
        <v>1166</v>
      </c>
      <c r="G92" s="194" t="s">
        <v>1061</v>
      </c>
      <c r="H92" s="195">
        <v>2</v>
      </c>
      <c r="I92" s="196"/>
      <c r="J92" s="197">
        <f>ROUND(I92*H92,2)</f>
        <v>0</v>
      </c>
      <c r="K92" s="193" t="s">
        <v>21</v>
      </c>
      <c r="L92" s="60"/>
      <c r="M92" s="198" t="s">
        <v>21</v>
      </c>
      <c r="N92" s="199" t="s">
        <v>46</v>
      </c>
      <c r="O92" s="41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151</v>
      </c>
      <c r="AT92" s="23" t="s">
        <v>146</v>
      </c>
      <c r="AU92" s="23" t="s">
        <v>83</v>
      </c>
      <c r="AY92" s="23" t="s">
        <v>144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83</v>
      </c>
      <c r="BK92" s="202">
        <f>ROUND(I92*H92,2)</f>
        <v>0</v>
      </c>
      <c r="BL92" s="23" t="s">
        <v>151</v>
      </c>
      <c r="BM92" s="23" t="s">
        <v>260</v>
      </c>
    </row>
    <row r="93" spans="2:65" s="1" customFormat="1" ht="16.5" customHeight="1">
      <c r="B93" s="40"/>
      <c r="C93" s="191" t="s">
        <v>199</v>
      </c>
      <c r="D93" s="191" t="s">
        <v>146</v>
      </c>
      <c r="E93" s="192" t="s">
        <v>199</v>
      </c>
      <c r="F93" s="193" t="s">
        <v>1133</v>
      </c>
      <c r="G93" s="194" t="s">
        <v>163</v>
      </c>
      <c r="H93" s="195">
        <v>4</v>
      </c>
      <c r="I93" s="196"/>
      <c r="J93" s="197">
        <f>ROUND(I93*H93,2)</f>
        <v>0</v>
      </c>
      <c r="K93" s="193" t="s">
        <v>21</v>
      </c>
      <c r="L93" s="60"/>
      <c r="M93" s="198" t="s">
        <v>21</v>
      </c>
      <c r="N93" s="199" t="s">
        <v>46</v>
      </c>
      <c r="O93" s="41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151</v>
      </c>
      <c r="AT93" s="23" t="s">
        <v>146</v>
      </c>
      <c r="AU93" s="23" t="s">
        <v>83</v>
      </c>
      <c r="AY93" s="23" t="s">
        <v>144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83</v>
      </c>
      <c r="BK93" s="202">
        <f>ROUND(I93*H93,2)</f>
        <v>0</v>
      </c>
      <c r="BL93" s="23" t="s">
        <v>151</v>
      </c>
      <c r="BM93" s="23" t="s">
        <v>267</v>
      </c>
    </row>
    <row r="94" spans="2:65" s="10" customFormat="1" ht="37.35" customHeight="1">
      <c r="B94" s="175"/>
      <c r="C94" s="176"/>
      <c r="D94" s="177" t="s">
        <v>74</v>
      </c>
      <c r="E94" s="178" t="s">
        <v>1064</v>
      </c>
      <c r="F94" s="178" t="s">
        <v>1167</v>
      </c>
      <c r="G94" s="176"/>
      <c r="H94" s="176"/>
      <c r="I94" s="179"/>
      <c r="J94" s="180">
        <f>BK94</f>
        <v>0</v>
      </c>
      <c r="K94" s="176"/>
      <c r="L94" s="181"/>
      <c r="M94" s="182"/>
      <c r="N94" s="183"/>
      <c r="O94" s="183"/>
      <c r="P94" s="184">
        <f>P95</f>
        <v>0</v>
      </c>
      <c r="Q94" s="183"/>
      <c r="R94" s="184">
        <f>R95</f>
        <v>0</v>
      </c>
      <c r="S94" s="183"/>
      <c r="T94" s="185">
        <f>T95</f>
        <v>0</v>
      </c>
      <c r="AR94" s="186" t="s">
        <v>83</v>
      </c>
      <c r="AT94" s="187" t="s">
        <v>74</v>
      </c>
      <c r="AU94" s="187" t="s">
        <v>75</v>
      </c>
      <c r="AY94" s="186" t="s">
        <v>144</v>
      </c>
      <c r="BK94" s="188">
        <f>BK95</f>
        <v>0</v>
      </c>
    </row>
    <row r="95" spans="2:65" s="1" customFormat="1" ht="25.5" customHeight="1">
      <c r="B95" s="40"/>
      <c r="C95" s="191" t="s">
        <v>205</v>
      </c>
      <c r="D95" s="191" t="s">
        <v>146</v>
      </c>
      <c r="E95" s="192" t="s">
        <v>205</v>
      </c>
      <c r="F95" s="193" t="s">
        <v>1168</v>
      </c>
      <c r="G95" s="194" t="s">
        <v>1061</v>
      </c>
      <c r="H95" s="195">
        <v>2</v>
      </c>
      <c r="I95" s="196"/>
      <c r="J95" s="197">
        <f>ROUND(I95*H95,2)</f>
        <v>0</v>
      </c>
      <c r="K95" s="193" t="s">
        <v>21</v>
      </c>
      <c r="L95" s="60"/>
      <c r="M95" s="198" t="s">
        <v>21</v>
      </c>
      <c r="N95" s="199" t="s">
        <v>46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151</v>
      </c>
      <c r="AT95" s="23" t="s">
        <v>146</v>
      </c>
      <c r="AU95" s="23" t="s">
        <v>83</v>
      </c>
      <c r="AY95" s="23" t="s">
        <v>144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83</v>
      </c>
      <c r="BK95" s="202">
        <f>ROUND(I95*H95,2)</f>
        <v>0</v>
      </c>
      <c r="BL95" s="23" t="s">
        <v>151</v>
      </c>
      <c r="BM95" s="23" t="s">
        <v>273</v>
      </c>
    </row>
    <row r="96" spans="2:65" s="10" customFormat="1" ht="37.35" customHeight="1">
      <c r="B96" s="175"/>
      <c r="C96" s="176"/>
      <c r="D96" s="177" t="s">
        <v>74</v>
      </c>
      <c r="E96" s="178" t="s">
        <v>1072</v>
      </c>
      <c r="F96" s="178" t="s">
        <v>1169</v>
      </c>
      <c r="G96" s="176"/>
      <c r="H96" s="176"/>
      <c r="I96" s="179"/>
      <c r="J96" s="180">
        <f>BK96</f>
        <v>0</v>
      </c>
      <c r="K96" s="176"/>
      <c r="L96" s="181"/>
      <c r="M96" s="182"/>
      <c r="N96" s="183"/>
      <c r="O96" s="183"/>
      <c r="P96" s="184">
        <f>SUM(P97:P98)</f>
        <v>0</v>
      </c>
      <c r="Q96" s="183"/>
      <c r="R96" s="184">
        <f>SUM(R97:R98)</f>
        <v>0</v>
      </c>
      <c r="S96" s="183"/>
      <c r="T96" s="185">
        <f>SUM(T97:T98)</f>
        <v>0</v>
      </c>
      <c r="AR96" s="186" t="s">
        <v>83</v>
      </c>
      <c r="AT96" s="187" t="s">
        <v>74</v>
      </c>
      <c r="AU96" s="187" t="s">
        <v>75</v>
      </c>
      <c r="AY96" s="186" t="s">
        <v>144</v>
      </c>
      <c r="BK96" s="188">
        <f>SUM(BK97:BK98)</f>
        <v>0</v>
      </c>
    </row>
    <row r="97" spans="2:65" s="1" customFormat="1" ht="16.5" customHeight="1">
      <c r="B97" s="40"/>
      <c r="C97" s="191" t="s">
        <v>210</v>
      </c>
      <c r="D97" s="191" t="s">
        <v>146</v>
      </c>
      <c r="E97" s="192" t="s">
        <v>210</v>
      </c>
      <c r="F97" s="193" t="s">
        <v>1170</v>
      </c>
      <c r="G97" s="194" t="s">
        <v>1061</v>
      </c>
      <c r="H97" s="195">
        <v>4</v>
      </c>
      <c r="I97" s="196"/>
      <c r="J97" s="197">
        <f>ROUND(I97*H97,2)</f>
        <v>0</v>
      </c>
      <c r="K97" s="193" t="s">
        <v>21</v>
      </c>
      <c r="L97" s="60"/>
      <c r="M97" s="198" t="s">
        <v>21</v>
      </c>
      <c r="N97" s="199" t="s">
        <v>46</v>
      </c>
      <c r="O97" s="41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3" t="s">
        <v>151</v>
      </c>
      <c r="AT97" s="23" t="s">
        <v>146</v>
      </c>
      <c r="AU97" s="23" t="s">
        <v>83</v>
      </c>
      <c r="AY97" s="23" t="s">
        <v>144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3" t="s">
        <v>83</v>
      </c>
      <c r="BK97" s="202">
        <f>ROUND(I97*H97,2)</f>
        <v>0</v>
      </c>
      <c r="BL97" s="23" t="s">
        <v>151</v>
      </c>
      <c r="BM97" s="23" t="s">
        <v>282</v>
      </c>
    </row>
    <row r="98" spans="2:65" s="1" customFormat="1" ht="16.5" customHeight="1">
      <c r="B98" s="40"/>
      <c r="C98" s="191" t="s">
        <v>214</v>
      </c>
      <c r="D98" s="191" t="s">
        <v>146</v>
      </c>
      <c r="E98" s="192" t="s">
        <v>214</v>
      </c>
      <c r="F98" s="193" t="s">
        <v>1171</v>
      </c>
      <c r="G98" s="194" t="s">
        <v>1061</v>
      </c>
      <c r="H98" s="195">
        <v>2</v>
      </c>
      <c r="I98" s="196"/>
      <c r="J98" s="197">
        <f>ROUND(I98*H98,2)</f>
        <v>0</v>
      </c>
      <c r="K98" s="193" t="s">
        <v>21</v>
      </c>
      <c r="L98" s="60"/>
      <c r="M98" s="198" t="s">
        <v>21</v>
      </c>
      <c r="N98" s="247" t="s">
        <v>46</v>
      </c>
      <c r="O98" s="248"/>
      <c r="P98" s="249">
        <f>O98*H98</f>
        <v>0</v>
      </c>
      <c r="Q98" s="249">
        <v>0</v>
      </c>
      <c r="R98" s="249">
        <f>Q98*H98</f>
        <v>0</v>
      </c>
      <c r="S98" s="249">
        <v>0</v>
      </c>
      <c r="T98" s="250">
        <f>S98*H98</f>
        <v>0</v>
      </c>
      <c r="AR98" s="23" t="s">
        <v>151</v>
      </c>
      <c r="AT98" s="23" t="s">
        <v>146</v>
      </c>
      <c r="AU98" s="23" t="s">
        <v>83</v>
      </c>
      <c r="AY98" s="23" t="s">
        <v>144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3" t="s">
        <v>83</v>
      </c>
      <c r="BK98" s="202">
        <f>ROUND(I98*H98,2)</f>
        <v>0</v>
      </c>
      <c r="BL98" s="23" t="s">
        <v>151</v>
      </c>
      <c r="BM98" s="23" t="s">
        <v>295</v>
      </c>
    </row>
    <row r="99" spans="2:65" s="1" customFormat="1" ht="6.95" customHeight="1">
      <c r="B99" s="55"/>
      <c r="C99" s="56"/>
      <c r="D99" s="56"/>
      <c r="E99" s="56"/>
      <c r="F99" s="56"/>
      <c r="G99" s="56"/>
      <c r="H99" s="56"/>
      <c r="I99" s="138"/>
      <c r="J99" s="56"/>
      <c r="K99" s="56"/>
      <c r="L99" s="60"/>
    </row>
  </sheetData>
  <sheetProtection algorithmName="SHA-512" hashValue="w2Ij+LNLiy5NCOyjwCJsyJekMfEBxXE2bp4uILQKib12UCNfUwG+cNoRI2zOwgHOE7CIDE4e0XQdsogqnMm/WQ==" saltValue="lXlgtVqBv6CZvMdsFXW5YqUmYMqjnPT5y07Y7PUGb3ReOAcc5vX3M9nVSt+1UV1Dlnscd0Yjdq+z0HiRJ2m9RA==" spinCount="100000" sheet="1" objects="1" scenarios="1" formatColumns="0" formatRows="0" autoFilter="0"/>
  <autoFilter ref="C79:K98" xr:uid="{00000000-0009-0000-0000-000004000000}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400-000000000000}"/>
    <hyperlink ref="G1:H1" location="C54" display="2) Rekapitulace" xr:uid="{00000000-0004-0000-0400-000001000000}"/>
    <hyperlink ref="J1" location="C79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155"/>
  <sheetViews>
    <sheetView showGridLines="0" workbookViewId="0">
      <pane ySplit="1" topLeftCell="A140" activePane="bottomLeft" state="frozen"/>
      <selection pane="bottomLeft" activeCell="F15" sqref="F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98</v>
      </c>
      <c r="G1" s="371" t="s">
        <v>99</v>
      </c>
      <c r="H1" s="371"/>
      <c r="I1" s="114"/>
      <c r="J1" s="113" t="s">
        <v>100</v>
      </c>
      <c r="K1" s="112" t="s">
        <v>101</v>
      </c>
      <c r="L1" s="113" t="s">
        <v>102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103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2" t="str">
        <f>'Rekapitulace stavby'!K6</f>
        <v>Stavební úpravy č.p. 1154 Kostelec nad Orlicí</v>
      </c>
      <c r="F7" s="373"/>
      <c r="G7" s="373"/>
      <c r="H7" s="373"/>
      <c r="I7" s="116"/>
      <c r="J7" s="28"/>
      <c r="K7" s="30"/>
    </row>
    <row r="8" spans="1:70" s="1" customFormat="1" ht="15">
      <c r="B8" s="40"/>
      <c r="C8" s="41"/>
      <c r="D8" s="36" t="s">
        <v>104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4" t="s">
        <v>1172</v>
      </c>
      <c r="F9" s="375"/>
      <c r="G9" s="375"/>
      <c r="H9" s="375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23. 9. 2018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37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39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3" t="s">
        <v>21</v>
      </c>
      <c r="F24" s="363"/>
      <c r="G24" s="363"/>
      <c r="H24" s="363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ROUND(SUM(BE78:BE154), 2)</f>
        <v>0</v>
      </c>
      <c r="G30" s="41"/>
      <c r="H30" s="41"/>
      <c r="I30" s="130">
        <v>0.21</v>
      </c>
      <c r="J30" s="129">
        <f>ROUND(ROUND((SUM(BE78:BE154)),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ROUND(SUM(BF78:BF154), 2)</f>
        <v>0</v>
      </c>
      <c r="G31" s="41"/>
      <c r="H31" s="41"/>
      <c r="I31" s="130">
        <v>0.15</v>
      </c>
      <c r="J31" s="129">
        <f>ROUND(ROUND((SUM(BF78:BF154)),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ROUND(SUM(BG78:BG154),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ROUND(SUM(BH78:BH154),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ROUND(SUM(BI78:BI154),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2" t="str">
        <f>E7</f>
        <v>Stavební úpravy č.p. 1154 Kostelec nad Orlicí</v>
      </c>
      <c r="F45" s="373"/>
      <c r="G45" s="373"/>
      <c r="H45" s="373"/>
      <c r="I45" s="117"/>
      <c r="J45" s="41"/>
      <c r="K45" s="44"/>
    </row>
    <row r="46" spans="2:11" s="1" customFormat="1" ht="14.45" customHeight="1">
      <c r="B46" s="40"/>
      <c r="C46" s="36" t="s">
        <v>104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4" t="str">
        <f>E9</f>
        <v>05UZN - Uznatelné - Chlazení</v>
      </c>
      <c r="F47" s="375"/>
      <c r="G47" s="375"/>
      <c r="H47" s="375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p.p.č. 1181/2, k. ú. Kostelec nad Orlicí</v>
      </c>
      <c r="G49" s="41"/>
      <c r="H49" s="41"/>
      <c r="I49" s="118" t="s">
        <v>25</v>
      </c>
      <c r="J49" s="119" t="str">
        <f>IF(J12="","",J12)</f>
        <v>23. 9. 2018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Město Kostelec nad Orlicí, Palackého náměstí 38</v>
      </c>
      <c r="G51" s="41"/>
      <c r="H51" s="41"/>
      <c r="I51" s="118" t="s">
        <v>34</v>
      </c>
      <c r="J51" s="363" t="str">
        <f>E21</f>
        <v>Ing. Jiří Urban, Dobrošov 66, 547 01 Náchod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107</v>
      </c>
      <c r="D54" s="131"/>
      <c r="E54" s="131"/>
      <c r="F54" s="131"/>
      <c r="G54" s="131"/>
      <c r="H54" s="131"/>
      <c r="I54" s="144"/>
      <c r="J54" s="145" t="s">
        <v>108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109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110</v>
      </c>
    </row>
    <row r="57" spans="2:47" s="7" customFormat="1" ht="24.95" customHeight="1">
      <c r="B57" s="148"/>
      <c r="C57" s="149"/>
      <c r="D57" s="150" t="s">
        <v>1173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7" customFormat="1" ht="24.95" customHeight="1">
      <c r="B58" s="148"/>
      <c r="C58" s="149"/>
      <c r="D58" s="150" t="s">
        <v>1174</v>
      </c>
      <c r="E58" s="151"/>
      <c r="F58" s="151"/>
      <c r="G58" s="151"/>
      <c r="H58" s="151"/>
      <c r="I58" s="152"/>
      <c r="J58" s="153">
        <f>J149</f>
        <v>0</v>
      </c>
      <c r="K58" s="154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5" s="1" customFormat="1" ht="36.950000000000003" customHeight="1">
      <c r="B65" s="40"/>
      <c r="C65" s="61" t="s">
        <v>128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5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5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5" s="1" customFormat="1" ht="16.5" customHeight="1">
      <c r="B68" s="40"/>
      <c r="C68" s="62"/>
      <c r="D68" s="62"/>
      <c r="E68" s="368" t="str">
        <f>E7</f>
        <v>Stavební úpravy č.p. 1154 Kostelec nad Orlicí</v>
      </c>
      <c r="F68" s="369"/>
      <c r="G68" s="369"/>
      <c r="H68" s="369"/>
      <c r="I68" s="162"/>
      <c r="J68" s="62"/>
      <c r="K68" s="62"/>
      <c r="L68" s="60"/>
    </row>
    <row r="69" spans="2:65" s="1" customFormat="1" ht="14.45" customHeight="1">
      <c r="B69" s="40"/>
      <c r="C69" s="64" t="s">
        <v>104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5" s="1" customFormat="1" ht="17.25" customHeight="1">
      <c r="B70" s="40"/>
      <c r="C70" s="62"/>
      <c r="D70" s="62"/>
      <c r="E70" s="335" t="str">
        <f>E9</f>
        <v>05UZN - Uznatelné - Chlazení</v>
      </c>
      <c r="F70" s="370"/>
      <c r="G70" s="370"/>
      <c r="H70" s="370"/>
      <c r="I70" s="162"/>
      <c r="J70" s="62"/>
      <c r="K70" s="62"/>
      <c r="L70" s="60"/>
    </row>
    <row r="71" spans="2:65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5" s="1" customFormat="1" ht="18" customHeight="1">
      <c r="B72" s="40"/>
      <c r="C72" s="64" t="s">
        <v>23</v>
      </c>
      <c r="D72" s="62"/>
      <c r="E72" s="62"/>
      <c r="F72" s="163" t="str">
        <f>F12</f>
        <v>p.p.č. 1181/2, k. ú. Kostelec nad Orlicí</v>
      </c>
      <c r="G72" s="62"/>
      <c r="H72" s="62"/>
      <c r="I72" s="164" t="s">
        <v>25</v>
      </c>
      <c r="J72" s="72" t="str">
        <f>IF(J12="","",J12)</f>
        <v>23. 9. 2018</v>
      </c>
      <c r="K72" s="62"/>
      <c r="L72" s="60"/>
    </row>
    <row r="73" spans="2:65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5" s="1" customFormat="1" ht="15">
      <c r="B74" s="40"/>
      <c r="C74" s="64" t="s">
        <v>27</v>
      </c>
      <c r="D74" s="62"/>
      <c r="E74" s="62"/>
      <c r="F74" s="163" t="str">
        <f>E15</f>
        <v>Město Kostelec nad Orlicí, Palackého náměstí 38</v>
      </c>
      <c r="G74" s="62"/>
      <c r="H74" s="62"/>
      <c r="I74" s="164" t="s">
        <v>34</v>
      </c>
      <c r="J74" s="163" t="str">
        <f>E21</f>
        <v>Ing. Jiří Urban, Dobrošov 66, 547 01 Náchod</v>
      </c>
      <c r="K74" s="62"/>
      <c r="L74" s="60"/>
    </row>
    <row r="75" spans="2:65" s="1" customFormat="1" ht="14.45" customHeight="1">
      <c r="B75" s="40"/>
      <c r="C75" s="64" t="s">
        <v>32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5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5" s="9" customFormat="1" ht="29.25" customHeight="1">
      <c r="B77" s="165"/>
      <c r="C77" s="166" t="s">
        <v>129</v>
      </c>
      <c r="D77" s="167" t="s">
        <v>60</v>
      </c>
      <c r="E77" s="167" t="s">
        <v>56</v>
      </c>
      <c r="F77" s="167" t="s">
        <v>130</v>
      </c>
      <c r="G77" s="167" t="s">
        <v>131</v>
      </c>
      <c r="H77" s="167" t="s">
        <v>132</v>
      </c>
      <c r="I77" s="168" t="s">
        <v>133</v>
      </c>
      <c r="J77" s="167" t="s">
        <v>108</v>
      </c>
      <c r="K77" s="169" t="s">
        <v>134</v>
      </c>
      <c r="L77" s="170"/>
      <c r="M77" s="80" t="s">
        <v>135</v>
      </c>
      <c r="N77" s="81" t="s">
        <v>45</v>
      </c>
      <c r="O77" s="81" t="s">
        <v>136</v>
      </c>
      <c r="P77" s="81" t="s">
        <v>137</v>
      </c>
      <c r="Q77" s="81" t="s">
        <v>138</v>
      </c>
      <c r="R77" s="81" t="s">
        <v>139</v>
      </c>
      <c r="S77" s="81" t="s">
        <v>140</v>
      </c>
      <c r="T77" s="82" t="s">
        <v>141</v>
      </c>
    </row>
    <row r="78" spans="2:65" s="1" customFormat="1" ht="29.25" customHeight="1">
      <c r="B78" s="40"/>
      <c r="C78" s="86" t="s">
        <v>109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P79+P149</f>
        <v>0</v>
      </c>
      <c r="Q78" s="84"/>
      <c r="R78" s="172">
        <f>R79+R149</f>
        <v>0</v>
      </c>
      <c r="S78" s="84"/>
      <c r="T78" s="173">
        <f>T79+T149</f>
        <v>0</v>
      </c>
      <c r="AT78" s="23" t="s">
        <v>74</v>
      </c>
      <c r="AU78" s="23" t="s">
        <v>110</v>
      </c>
      <c r="BK78" s="174">
        <f>BK79+BK149</f>
        <v>0</v>
      </c>
    </row>
    <row r="79" spans="2:65" s="10" customFormat="1" ht="37.35" customHeight="1">
      <c r="B79" s="175"/>
      <c r="C79" s="176"/>
      <c r="D79" s="177" t="s">
        <v>74</v>
      </c>
      <c r="E79" s="178" t="s">
        <v>1175</v>
      </c>
      <c r="F79" s="178" t="s">
        <v>1176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SUM(P80:P148)</f>
        <v>0</v>
      </c>
      <c r="Q79" s="183"/>
      <c r="R79" s="184">
        <f>SUM(R80:R148)</f>
        <v>0</v>
      </c>
      <c r="S79" s="183"/>
      <c r="T79" s="185">
        <f>SUM(T80:T148)</f>
        <v>0</v>
      </c>
      <c r="AR79" s="186" t="s">
        <v>83</v>
      </c>
      <c r="AT79" s="187" t="s">
        <v>74</v>
      </c>
      <c r="AU79" s="187" t="s">
        <v>75</v>
      </c>
      <c r="AY79" s="186" t="s">
        <v>144</v>
      </c>
      <c r="BK79" s="188">
        <f>SUM(BK80:BK148)</f>
        <v>0</v>
      </c>
    </row>
    <row r="80" spans="2:65" s="1" customFormat="1" ht="38.25" customHeight="1">
      <c r="B80" s="40"/>
      <c r="C80" s="191" t="s">
        <v>83</v>
      </c>
      <c r="D80" s="191" t="s">
        <v>146</v>
      </c>
      <c r="E80" s="192" t="s">
        <v>1177</v>
      </c>
      <c r="F80" s="193" t="s">
        <v>1178</v>
      </c>
      <c r="G80" s="194" t="s">
        <v>1061</v>
      </c>
      <c r="H80" s="195">
        <v>1</v>
      </c>
      <c r="I80" s="196"/>
      <c r="J80" s="197">
        <f>ROUND(I80*H80,2)</f>
        <v>0</v>
      </c>
      <c r="K80" s="193" t="s">
        <v>21</v>
      </c>
      <c r="L80" s="60"/>
      <c r="M80" s="198" t="s">
        <v>21</v>
      </c>
      <c r="N80" s="199" t="s">
        <v>46</v>
      </c>
      <c r="O80" s="41"/>
      <c r="P80" s="200">
        <f>O80*H80</f>
        <v>0</v>
      </c>
      <c r="Q80" s="200">
        <v>0</v>
      </c>
      <c r="R80" s="200">
        <f>Q80*H80</f>
        <v>0</v>
      </c>
      <c r="S80" s="200">
        <v>0</v>
      </c>
      <c r="T80" s="201">
        <f>S80*H80</f>
        <v>0</v>
      </c>
      <c r="AR80" s="23" t="s">
        <v>151</v>
      </c>
      <c r="AT80" s="23" t="s">
        <v>146</v>
      </c>
      <c r="AU80" s="23" t="s">
        <v>83</v>
      </c>
      <c r="AY80" s="23" t="s">
        <v>144</v>
      </c>
      <c r="BE80" s="202">
        <f>IF(N80="základní",J80,0)</f>
        <v>0</v>
      </c>
      <c r="BF80" s="202">
        <f>IF(N80="snížená",J80,0)</f>
        <v>0</v>
      </c>
      <c r="BG80" s="202">
        <f>IF(N80="zákl. přenesená",J80,0)</f>
        <v>0</v>
      </c>
      <c r="BH80" s="202">
        <f>IF(N80="sníž. přenesená",J80,0)</f>
        <v>0</v>
      </c>
      <c r="BI80" s="202">
        <f>IF(N80="nulová",J80,0)</f>
        <v>0</v>
      </c>
      <c r="BJ80" s="23" t="s">
        <v>83</v>
      </c>
      <c r="BK80" s="202">
        <f>ROUND(I80*H80,2)</f>
        <v>0</v>
      </c>
      <c r="BL80" s="23" t="s">
        <v>151</v>
      </c>
      <c r="BM80" s="23" t="s">
        <v>85</v>
      </c>
    </row>
    <row r="81" spans="2:65" s="11" customFormat="1">
      <c r="B81" s="203"/>
      <c r="C81" s="204"/>
      <c r="D81" s="205" t="s">
        <v>153</v>
      </c>
      <c r="E81" s="206" t="s">
        <v>21</v>
      </c>
      <c r="F81" s="207" t="s">
        <v>1179</v>
      </c>
      <c r="G81" s="204"/>
      <c r="H81" s="206" t="s">
        <v>21</v>
      </c>
      <c r="I81" s="208"/>
      <c r="J81" s="204"/>
      <c r="K81" s="204"/>
      <c r="L81" s="209"/>
      <c r="M81" s="210"/>
      <c r="N81" s="211"/>
      <c r="O81" s="211"/>
      <c r="P81" s="211"/>
      <c r="Q81" s="211"/>
      <c r="R81" s="211"/>
      <c r="S81" s="211"/>
      <c r="T81" s="212"/>
      <c r="AT81" s="213" t="s">
        <v>153</v>
      </c>
      <c r="AU81" s="213" t="s">
        <v>83</v>
      </c>
      <c r="AV81" s="11" t="s">
        <v>83</v>
      </c>
      <c r="AW81" s="11" t="s">
        <v>38</v>
      </c>
      <c r="AX81" s="11" t="s">
        <v>75</v>
      </c>
      <c r="AY81" s="213" t="s">
        <v>144</v>
      </c>
    </row>
    <row r="82" spans="2:65" s="11" customFormat="1">
      <c r="B82" s="203"/>
      <c r="C82" s="204"/>
      <c r="D82" s="205" t="s">
        <v>153</v>
      </c>
      <c r="E82" s="206" t="s">
        <v>21</v>
      </c>
      <c r="F82" s="207" t="s">
        <v>1180</v>
      </c>
      <c r="G82" s="204"/>
      <c r="H82" s="206" t="s">
        <v>21</v>
      </c>
      <c r="I82" s="208"/>
      <c r="J82" s="204"/>
      <c r="K82" s="204"/>
      <c r="L82" s="209"/>
      <c r="M82" s="210"/>
      <c r="N82" s="211"/>
      <c r="O82" s="211"/>
      <c r="P82" s="211"/>
      <c r="Q82" s="211"/>
      <c r="R82" s="211"/>
      <c r="S82" s="211"/>
      <c r="T82" s="212"/>
      <c r="AT82" s="213" t="s">
        <v>153</v>
      </c>
      <c r="AU82" s="213" t="s">
        <v>83</v>
      </c>
      <c r="AV82" s="11" t="s">
        <v>83</v>
      </c>
      <c r="AW82" s="11" t="s">
        <v>38</v>
      </c>
      <c r="AX82" s="11" t="s">
        <v>75</v>
      </c>
      <c r="AY82" s="213" t="s">
        <v>144</v>
      </c>
    </row>
    <row r="83" spans="2:65" s="11" customFormat="1">
      <c r="B83" s="203"/>
      <c r="C83" s="204"/>
      <c r="D83" s="205" t="s">
        <v>153</v>
      </c>
      <c r="E83" s="206" t="s">
        <v>21</v>
      </c>
      <c r="F83" s="207" t="s">
        <v>1181</v>
      </c>
      <c r="G83" s="204"/>
      <c r="H83" s="206" t="s">
        <v>21</v>
      </c>
      <c r="I83" s="208"/>
      <c r="J83" s="204"/>
      <c r="K83" s="204"/>
      <c r="L83" s="209"/>
      <c r="M83" s="210"/>
      <c r="N83" s="211"/>
      <c r="O83" s="211"/>
      <c r="P83" s="211"/>
      <c r="Q83" s="211"/>
      <c r="R83" s="211"/>
      <c r="S83" s="211"/>
      <c r="T83" s="212"/>
      <c r="AT83" s="213" t="s">
        <v>153</v>
      </c>
      <c r="AU83" s="213" t="s">
        <v>83</v>
      </c>
      <c r="AV83" s="11" t="s">
        <v>83</v>
      </c>
      <c r="AW83" s="11" t="s">
        <v>38</v>
      </c>
      <c r="AX83" s="11" t="s">
        <v>75</v>
      </c>
      <c r="AY83" s="213" t="s">
        <v>144</v>
      </c>
    </row>
    <row r="84" spans="2:65" s="11" customFormat="1">
      <c r="B84" s="203"/>
      <c r="C84" s="204"/>
      <c r="D84" s="205" t="s">
        <v>153</v>
      </c>
      <c r="E84" s="206" t="s">
        <v>21</v>
      </c>
      <c r="F84" s="207" t="s">
        <v>1182</v>
      </c>
      <c r="G84" s="204"/>
      <c r="H84" s="206" t="s">
        <v>21</v>
      </c>
      <c r="I84" s="208"/>
      <c r="J84" s="204"/>
      <c r="K84" s="204"/>
      <c r="L84" s="209"/>
      <c r="M84" s="210"/>
      <c r="N84" s="211"/>
      <c r="O84" s="211"/>
      <c r="P84" s="211"/>
      <c r="Q84" s="211"/>
      <c r="R84" s="211"/>
      <c r="S84" s="211"/>
      <c r="T84" s="212"/>
      <c r="AT84" s="213" t="s">
        <v>153</v>
      </c>
      <c r="AU84" s="213" t="s">
        <v>83</v>
      </c>
      <c r="AV84" s="11" t="s">
        <v>83</v>
      </c>
      <c r="AW84" s="11" t="s">
        <v>38</v>
      </c>
      <c r="AX84" s="11" t="s">
        <v>75</v>
      </c>
      <c r="AY84" s="213" t="s">
        <v>144</v>
      </c>
    </row>
    <row r="85" spans="2:65" s="12" customFormat="1">
      <c r="B85" s="214"/>
      <c r="C85" s="215"/>
      <c r="D85" s="205" t="s">
        <v>153</v>
      </c>
      <c r="E85" s="216" t="s">
        <v>21</v>
      </c>
      <c r="F85" s="217" t="s">
        <v>83</v>
      </c>
      <c r="G85" s="215"/>
      <c r="H85" s="218">
        <v>1</v>
      </c>
      <c r="I85" s="219"/>
      <c r="J85" s="215"/>
      <c r="K85" s="215"/>
      <c r="L85" s="220"/>
      <c r="M85" s="221"/>
      <c r="N85" s="222"/>
      <c r="O85" s="222"/>
      <c r="P85" s="222"/>
      <c r="Q85" s="222"/>
      <c r="R85" s="222"/>
      <c r="S85" s="222"/>
      <c r="T85" s="223"/>
      <c r="AT85" s="224" t="s">
        <v>153</v>
      </c>
      <c r="AU85" s="224" t="s">
        <v>83</v>
      </c>
      <c r="AV85" s="12" t="s">
        <v>85</v>
      </c>
      <c r="AW85" s="12" t="s">
        <v>38</v>
      </c>
      <c r="AX85" s="12" t="s">
        <v>83</v>
      </c>
      <c r="AY85" s="224" t="s">
        <v>144</v>
      </c>
    </row>
    <row r="86" spans="2:65" s="1" customFormat="1" ht="51" customHeight="1">
      <c r="B86" s="40"/>
      <c r="C86" s="191" t="s">
        <v>85</v>
      </c>
      <c r="D86" s="191" t="s">
        <v>146</v>
      </c>
      <c r="E86" s="192" t="s">
        <v>1183</v>
      </c>
      <c r="F86" s="193" t="s">
        <v>1184</v>
      </c>
      <c r="G86" s="194" t="s">
        <v>1061</v>
      </c>
      <c r="H86" s="195">
        <v>2</v>
      </c>
      <c r="I86" s="196"/>
      <c r="J86" s="197">
        <f>ROUND(I86*H86,2)</f>
        <v>0</v>
      </c>
      <c r="K86" s="193" t="s">
        <v>21</v>
      </c>
      <c r="L86" s="60"/>
      <c r="M86" s="198" t="s">
        <v>21</v>
      </c>
      <c r="N86" s="199" t="s">
        <v>46</v>
      </c>
      <c r="O86" s="41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3" t="s">
        <v>151</v>
      </c>
      <c r="AT86" s="23" t="s">
        <v>146</v>
      </c>
      <c r="AU86" s="23" t="s">
        <v>83</v>
      </c>
      <c r="AY86" s="23" t="s">
        <v>144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3" t="s">
        <v>83</v>
      </c>
      <c r="BK86" s="202">
        <f>ROUND(I86*H86,2)</f>
        <v>0</v>
      </c>
      <c r="BL86" s="23" t="s">
        <v>151</v>
      </c>
      <c r="BM86" s="23" t="s">
        <v>151</v>
      </c>
    </row>
    <row r="87" spans="2:65" s="11" customFormat="1">
      <c r="B87" s="203"/>
      <c r="C87" s="204"/>
      <c r="D87" s="205" t="s">
        <v>153</v>
      </c>
      <c r="E87" s="206" t="s">
        <v>21</v>
      </c>
      <c r="F87" s="207" t="s">
        <v>1179</v>
      </c>
      <c r="G87" s="204"/>
      <c r="H87" s="206" t="s">
        <v>21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153</v>
      </c>
      <c r="AU87" s="213" t="s">
        <v>83</v>
      </c>
      <c r="AV87" s="11" t="s">
        <v>83</v>
      </c>
      <c r="AW87" s="11" t="s">
        <v>38</v>
      </c>
      <c r="AX87" s="11" t="s">
        <v>75</v>
      </c>
      <c r="AY87" s="213" t="s">
        <v>144</v>
      </c>
    </row>
    <row r="88" spans="2:65" s="11" customFormat="1">
      <c r="B88" s="203"/>
      <c r="C88" s="204"/>
      <c r="D88" s="205" t="s">
        <v>153</v>
      </c>
      <c r="E88" s="206" t="s">
        <v>21</v>
      </c>
      <c r="F88" s="207" t="s">
        <v>1185</v>
      </c>
      <c r="G88" s="204"/>
      <c r="H88" s="206" t="s">
        <v>21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AT88" s="213" t="s">
        <v>153</v>
      </c>
      <c r="AU88" s="213" t="s">
        <v>83</v>
      </c>
      <c r="AV88" s="11" t="s">
        <v>83</v>
      </c>
      <c r="AW88" s="11" t="s">
        <v>38</v>
      </c>
      <c r="AX88" s="11" t="s">
        <v>75</v>
      </c>
      <c r="AY88" s="213" t="s">
        <v>144</v>
      </c>
    </row>
    <row r="89" spans="2:65" s="12" customFormat="1">
      <c r="B89" s="214"/>
      <c r="C89" s="215"/>
      <c r="D89" s="205" t="s">
        <v>153</v>
      </c>
      <c r="E89" s="216" t="s">
        <v>21</v>
      </c>
      <c r="F89" s="217" t="s">
        <v>85</v>
      </c>
      <c r="G89" s="215"/>
      <c r="H89" s="218">
        <v>2</v>
      </c>
      <c r="I89" s="219"/>
      <c r="J89" s="215"/>
      <c r="K89" s="215"/>
      <c r="L89" s="220"/>
      <c r="M89" s="221"/>
      <c r="N89" s="222"/>
      <c r="O89" s="222"/>
      <c r="P89" s="222"/>
      <c r="Q89" s="222"/>
      <c r="R89" s="222"/>
      <c r="S89" s="222"/>
      <c r="T89" s="223"/>
      <c r="AT89" s="224" t="s">
        <v>153</v>
      </c>
      <c r="AU89" s="224" t="s">
        <v>83</v>
      </c>
      <c r="AV89" s="12" t="s">
        <v>85</v>
      </c>
      <c r="AW89" s="12" t="s">
        <v>38</v>
      </c>
      <c r="AX89" s="12" t="s">
        <v>83</v>
      </c>
      <c r="AY89" s="224" t="s">
        <v>144</v>
      </c>
    </row>
    <row r="90" spans="2:65" s="1" customFormat="1" ht="51" customHeight="1">
      <c r="B90" s="40"/>
      <c r="C90" s="191" t="s">
        <v>160</v>
      </c>
      <c r="D90" s="191" t="s">
        <v>146</v>
      </c>
      <c r="E90" s="192" t="s">
        <v>1186</v>
      </c>
      <c r="F90" s="193" t="s">
        <v>1187</v>
      </c>
      <c r="G90" s="194" t="s">
        <v>1061</v>
      </c>
      <c r="H90" s="195">
        <v>1</v>
      </c>
      <c r="I90" s="196"/>
      <c r="J90" s="197">
        <f>ROUND(I90*H90,2)</f>
        <v>0</v>
      </c>
      <c r="K90" s="193" t="s">
        <v>21</v>
      </c>
      <c r="L90" s="60"/>
      <c r="M90" s="198" t="s">
        <v>21</v>
      </c>
      <c r="N90" s="199" t="s">
        <v>46</v>
      </c>
      <c r="O90" s="41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3" t="s">
        <v>151</v>
      </c>
      <c r="AT90" s="23" t="s">
        <v>146</v>
      </c>
      <c r="AU90" s="23" t="s">
        <v>83</v>
      </c>
      <c r="AY90" s="23" t="s">
        <v>144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3" t="s">
        <v>83</v>
      </c>
      <c r="BK90" s="202">
        <f>ROUND(I90*H90,2)</f>
        <v>0</v>
      </c>
      <c r="BL90" s="23" t="s">
        <v>151</v>
      </c>
      <c r="BM90" s="23" t="s">
        <v>174</v>
      </c>
    </row>
    <row r="91" spans="2:65" s="11" customFormat="1">
      <c r="B91" s="203"/>
      <c r="C91" s="204"/>
      <c r="D91" s="205" t="s">
        <v>153</v>
      </c>
      <c r="E91" s="206" t="s">
        <v>21</v>
      </c>
      <c r="F91" s="207" t="s">
        <v>1179</v>
      </c>
      <c r="G91" s="204"/>
      <c r="H91" s="206" t="s">
        <v>21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153</v>
      </c>
      <c r="AU91" s="213" t="s">
        <v>83</v>
      </c>
      <c r="AV91" s="11" t="s">
        <v>83</v>
      </c>
      <c r="AW91" s="11" t="s">
        <v>38</v>
      </c>
      <c r="AX91" s="11" t="s">
        <v>75</v>
      </c>
      <c r="AY91" s="213" t="s">
        <v>144</v>
      </c>
    </row>
    <row r="92" spans="2:65" s="11" customFormat="1">
      <c r="B92" s="203"/>
      <c r="C92" s="204"/>
      <c r="D92" s="205" t="s">
        <v>153</v>
      </c>
      <c r="E92" s="206" t="s">
        <v>21</v>
      </c>
      <c r="F92" s="207" t="s">
        <v>1188</v>
      </c>
      <c r="G92" s="204"/>
      <c r="H92" s="206" t="s">
        <v>21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153</v>
      </c>
      <c r="AU92" s="213" t="s">
        <v>83</v>
      </c>
      <c r="AV92" s="11" t="s">
        <v>83</v>
      </c>
      <c r="AW92" s="11" t="s">
        <v>38</v>
      </c>
      <c r="AX92" s="11" t="s">
        <v>75</v>
      </c>
      <c r="AY92" s="213" t="s">
        <v>144</v>
      </c>
    </row>
    <row r="93" spans="2:65" s="12" customFormat="1">
      <c r="B93" s="214"/>
      <c r="C93" s="215"/>
      <c r="D93" s="205" t="s">
        <v>153</v>
      </c>
      <c r="E93" s="216" t="s">
        <v>21</v>
      </c>
      <c r="F93" s="217" t="s">
        <v>83</v>
      </c>
      <c r="G93" s="215"/>
      <c r="H93" s="218">
        <v>1</v>
      </c>
      <c r="I93" s="219"/>
      <c r="J93" s="215"/>
      <c r="K93" s="215"/>
      <c r="L93" s="220"/>
      <c r="M93" s="221"/>
      <c r="N93" s="222"/>
      <c r="O93" s="222"/>
      <c r="P93" s="222"/>
      <c r="Q93" s="222"/>
      <c r="R93" s="222"/>
      <c r="S93" s="222"/>
      <c r="T93" s="223"/>
      <c r="AT93" s="224" t="s">
        <v>153</v>
      </c>
      <c r="AU93" s="224" t="s">
        <v>83</v>
      </c>
      <c r="AV93" s="12" t="s">
        <v>85</v>
      </c>
      <c r="AW93" s="12" t="s">
        <v>38</v>
      </c>
      <c r="AX93" s="12" t="s">
        <v>83</v>
      </c>
      <c r="AY93" s="224" t="s">
        <v>144</v>
      </c>
    </row>
    <row r="94" spans="2:65" s="1" customFormat="1" ht="51" customHeight="1">
      <c r="B94" s="40"/>
      <c r="C94" s="191" t="s">
        <v>151</v>
      </c>
      <c r="D94" s="191" t="s">
        <v>146</v>
      </c>
      <c r="E94" s="192" t="s">
        <v>1189</v>
      </c>
      <c r="F94" s="193" t="s">
        <v>1190</v>
      </c>
      <c r="G94" s="194" t="s">
        <v>1061</v>
      </c>
      <c r="H94" s="195">
        <v>1</v>
      </c>
      <c r="I94" s="196"/>
      <c r="J94" s="197">
        <f>ROUND(I94*H94,2)</f>
        <v>0</v>
      </c>
      <c r="K94" s="193" t="s">
        <v>21</v>
      </c>
      <c r="L94" s="60"/>
      <c r="M94" s="198" t="s">
        <v>21</v>
      </c>
      <c r="N94" s="199" t="s">
        <v>46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151</v>
      </c>
      <c r="AT94" s="23" t="s">
        <v>146</v>
      </c>
      <c r="AU94" s="23" t="s">
        <v>83</v>
      </c>
      <c r="AY94" s="23" t="s">
        <v>144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83</v>
      </c>
      <c r="BK94" s="202">
        <f>ROUND(I94*H94,2)</f>
        <v>0</v>
      </c>
      <c r="BL94" s="23" t="s">
        <v>151</v>
      </c>
      <c r="BM94" s="23" t="s">
        <v>184</v>
      </c>
    </row>
    <row r="95" spans="2:65" s="11" customFormat="1">
      <c r="B95" s="203"/>
      <c r="C95" s="204"/>
      <c r="D95" s="205" t="s">
        <v>153</v>
      </c>
      <c r="E95" s="206" t="s">
        <v>21</v>
      </c>
      <c r="F95" s="207" t="s">
        <v>1181</v>
      </c>
      <c r="G95" s="204"/>
      <c r="H95" s="206" t="s">
        <v>21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153</v>
      </c>
      <c r="AU95" s="213" t="s">
        <v>83</v>
      </c>
      <c r="AV95" s="11" t="s">
        <v>83</v>
      </c>
      <c r="AW95" s="11" t="s">
        <v>38</v>
      </c>
      <c r="AX95" s="11" t="s">
        <v>75</v>
      </c>
      <c r="AY95" s="213" t="s">
        <v>144</v>
      </c>
    </row>
    <row r="96" spans="2:65" s="11" customFormat="1">
      <c r="B96" s="203"/>
      <c r="C96" s="204"/>
      <c r="D96" s="205" t="s">
        <v>153</v>
      </c>
      <c r="E96" s="206" t="s">
        <v>21</v>
      </c>
      <c r="F96" s="207" t="s">
        <v>1182</v>
      </c>
      <c r="G96" s="204"/>
      <c r="H96" s="206" t="s">
        <v>21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153</v>
      </c>
      <c r="AU96" s="213" t="s">
        <v>83</v>
      </c>
      <c r="AV96" s="11" t="s">
        <v>83</v>
      </c>
      <c r="AW96" s="11" t="s">
        <v>38</v>
      </c>
      <c r="AX96" s="11" t="s">
        <v>75</v>
      </c>
      <c r="AY96" s="213" t="s">
        <v>144</v>
      </c>
    </row>
    <row r="97" spans="2:65" s="11" customFormat="1">
      <c r="B97" s="203"/>
      <c r="C97" s="204"/>
      <c r="D97" s="205" t="s">
        <v>153</v>
      </c>
      <c r="E97" s="206" t="s">
        <v>21</v>
      </c>
      <c r="F97" s="207" t="s">
        <v>1179</v>
      </c>
      <c r="G97" s="204"/>
      <c r="H97" s="206" t="s">
        <v>21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153</v>
      </c>
      <c r="AU97" s="213" t="s">
        <v>83</v>
      </c>
      <c r="AV97" s="11" t="s">
        <v>83</v>
      </c>
      <c r="AW97" s="11" t="s">
        <v>38</v>
      </c>
      <c r="AX97" s="11" t="s">
        <v>75</v>
      </c>
      <c r="AY97" s="213" t="s">
        <v>144</v>
      </c>
    </row>
    <row r="98" spans="2:65" s="11" customFormat="1">
      <c r="B98" s="203"/>
      <c r="C98" s="204"/>
      <c r="D98" s="205" t="s">
        <v>153</v>
      </c>
      <c r="E98" s="206" t="s">
        <v>21</v>
      </c>
      <c r="F98" s="207" t="s">
        <v>1180</v>
      </c>
      <c r="G98" s="204"/>
      <c r="H98" s="206" t="s">
        <v>21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153</v>
      </c>
      <c r="AU98" s="213" t="s">
        <v>83</v>
      </c>
      <c r="AV98" s="11" t="s">
        <v>83</v>
      </c>
      <c r="AW98" s="11" t="s">
        <v>38</v>
      </c>
      <c r="AX98" s="11" t="s">
        <v>75</v>
      </c>
      <c r="AY98" s="213" t="s">
        <v>144</v>
      </c>
    </row>
    <row r="99" spans="2:65" s="12" customFormat="1">
      <c r="B99" s="214"/>
      <c r="C99" s="215"/>
      <c r="D99" s="205" t="s">
        <v>153</v>
      </c>
      <c r="E99" s="216" t="s">
        <v>21</v>
      </c>
      <c r="F99" s="217" t="s">
        <v>83</v>
      </c>
      <c r="G99" s="215"/>
      <c r="H99" s="218">
        <v>1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153</v>
      </c>
      <c r="AU99" s="224" t="s">
        <v>83</v>
      </c>
      <c r="AV99" s="12" t="s">
        <v>85</v>
      </c>
      <c r="AW99" s="12" t="s">
        <v>38</v>
      </c>
      <c r="AX99" s="12" t="s">
        <v>83</v>
      </c>
      <c r="AY99" s="224" t="s">
        <v>144</v>
      </c>
    </row>
    <row r="100" spans="2:65" s="1" customFormat="1" ht="51" customHeight="1">
      <c r="B100" s="40"/>
      <c r="C100" s="191" t="s">
        <v>170</v>
      </c>
      <c r="D100" s="191" t="s">
        <v>146</v>
      </c>
      <c r="E100" s="192" t="s">
        <v>1191</v>
      </c>
      <c r="F100" s="193" t="s">
        <v>1184</v>
      </c>
      <c r="G100" s="194" t="s">
        <v>1061</v>
      </c>
      <c r="H100" s="195">
        <v>2</v>
      </c>
      <c r="I100" s="196"/>
      <c r="J100" s="197">
        <f>ROUND(I100*H100,2)</f>
        <v>0</v>
      </c>
      <c r="K100" s="193" t="s">
        <v>21</v>
      </c>
      <c r="L100" s="60"/>
      <c r="M100" s="198" t="s">
        <v>21</v>
      </c>
      <c r="N100" s="199" t="s">
        <v>46</v>
      </c>
      <c r="O100" s="41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151</v>
      </c>
      <c r="AT100" s="23" t="s">
        <v>146</v>
      </c>
      <c r="AU100" s="23" t="s">
        <v>83</v>
      </c>
      <c r="AY100" s="23" t="s">
        <v>144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83</v>
      </c>
      <c r="BK100" s="202">
        <f>ROUND(I100*H100,2)</f>
        <v>0</v>
      </c>
      <c r="BL100" s="23" t="s">
        <v>151</v>
      </c>
      <c r="BM100" s="23" t="s">
        <v>193</v>
      </c>
    </row>
    <row r="101" spans="2:65" s="11" customFormat="1">
      <c r="B101" s="203"/>
      <c r="C101" s="204"/>
      <c r="D101" s="205" t="s">
        <v>153</v>
      </c>
      <c r="E101" s="206" t="s">
        <v>21</v>
      </c>
      <c r="F101" s="207" t="s">
        <v>1179</v>
      </c>
      <c r="G101" s="204"/>
      <c r="H101" s="206" t="s">
        <v>21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153</v>
      </c>
      <c r="AU101" s="213" t="s">
        <v>83</v>
      </c>
      <c r="AV101" s="11" t="s">
        <v>83</v>
      </c>
      <c r="AW101" s="11" t="s">
        <v>38</v>
      </c>
      <c r="AX101" s="11" t="s">
        <v>75</v>
      </c>
      <c r="AY101" s="213" t="s">
        <v>144</v>
      </c>
    </row>
    <row r="102" spans="2:65" s="11" customFormat="1">
      <c r="B102" s="203"/>
      <c r="C102" s="204"/>
      <c r="D102" s="205" t="s">
        <v>153</v>
      </c>
      <c r="E102" s="206" t="s">
        <v>21</v>
      </c>
      <c r="F102" s="207" t="s">
        <v>1185</v>
      </c>
      <c r="G102" s="204"/>
      <c r="H102" s="206" t="s">
        <v>21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153</v>
      </c>
      <c r="AU102" s="213" t="s">
        <v>83</v>
      </c>
      <c r="AV102" s="11" t="s">
        <v>83</v>
      </c>
      <c r="AW102" s="11" t="s">
        <v>38</v>
      </c>
      <c r="AX102" s="11" t="s">
        <v>75</v>
      </c>
      <c r="AY102" s="213" t="s">
        <v>144</v>
      </c>
    </row>
    <row r="103" spans="2:65" s="12" customFormat="1">
      <c r="B103" s="214"/>
      <c r="C103" s="215"/>
      <c r="D103" s="205" t="s">
        <v>153</v>
      </c>
      <c r="E103" s="216" t="s">
        <v>21</v>
      </c>
      <c r="F103" s="217" t="s">
        <v>85</v>
      </c>
      <c r="G103" s="215"/>
      <c r="H103" s="218">
        <v>2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153</v>
      </c>
      <c r="AU103" s="224" t="s">
        <v>83</v>
      </c>
      <c r="AV103" s="12" t="s">
        <v>85</v>
      </c>
      <c r="AW103" s="12" t="s">
        <v>38</v>
      </c>
      <c r="AX103" s="12" t="s">
        <v>83</v>
      </c>
      <c r="AY103" s="224" t="s">
        <v>144</v>
      </c>
    </row>
    <row r="104" spans="2:65" s="1" customFormat="1" ht="25.5" customHeight="1">
      <c r="B104" s="40"/>
      <c r="C104" s="191" t="s">
        <v>174</v>
      </c>
      <c r="D104" s="191" t="s">
        <v>146</v>
      </c>
      <c r="E104" s="192" t="s">
        <v>1192</v>
      </c>
      <c r="F104" s="193" t="s">
        <v>1193</v>
      </c>
      <c r="G104" s="194" t="s">
        <v>1061</v>
      </c>
      <c r="H104" s="195">
        <v>4</v>
      </c>
      <c r="I104" s="196"/>
      <c r="J104" s="197">
        <f>ROUND(I104*H104,2)</f>
        <v>0</v>
      </c>
      <c r="K104" s="193" t="s">
        <v>21</v>
      </c>
      <c r="L104" s="60"/>
      <c r="M104" s="198" t="s">
        <v>21</v>
      </c>
      <c r="N104" s="199" t="s">
        <v>46</v>
      </c>
      <c r="O104" s="41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151</v>
      </c>
      <c r="AT104" s="23" t="s">
        <v>146</v>
      </c>
      <c r="AU104" s="23" t="s">
        <v>83</v>
      </c>
      <c r="AY104" s="23" t="s">
        <v>144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83</v>
      </c>
      <c r="BK104" s="202">
        <f>ROUND(I104*H104,2)</f>
        <v>0</v>
      </c>
      <c r="BL104" s="23" t="s">
        <v>151</v>
      </c>
      <c r="BM104" s="23" t="s">
        <v>205</v>
      </c>
    </row>
    <row r="105" spans="2:65" s="11" customFormat="1">
      <c r="B105" s="203"/>
      <c r="C105" s="204"/>
      <c r="D105" s="205" t="s">
        <v>153</v>
      </c>
      <c r="E105" s="206" t="s">
        <v>21</v>
      </c>
      <c r="F105" s="207" t="s">
        <v>1179</v>
      </c>
      <c r="G105" s="204"/>
      <c r="H105" s="206" t="s">
        <v>21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153</v>
      </c>
      <c r="AU105" s="213" t="s">
        <v>83</v>
      </c>
      <c r="AV105" s="11" t="s">
        <v>83</v>
      </c>
      <c r="AW105" s="11" t="s">
        <v>38</v>
      </c>
      <c r="AX105" s="11" t="s">
        <v>75</v>
      </c>
      <c r="AY105" s="213" t="s">
        <v>144</v>
      </c>
    </row>
    <row r="106" spans="2:65" s="11" customFormat="1">
      <c r="B106" s="203"/>
      <c r="C106" s="204"/>
      <c r="D106" s="205" t="s">
        <v>153</v>
      </c>
      <c r="E106" s="206" t="s">
        <v>21</v>
      </c>
      <c r="F106" s="207" t="s">
        <v>1194</v>
      </c>
      <c r="G106" s="204"/>
      <c r="H106" s="206" t="s">
        <v>21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153</v>
      </c>
      <c r="AU106" s="213" t="s">
        <v>83</v>
      </c>
      <c r="AV106" s="11" t="s">
        <v>83</v>
      </c>
      <c r="AW106" s="11" t="s">
        <v>38</v>
      </c>
      <c r="AX106" s="11" t="s">
        <v>75</v>
      </c>
      <c r="AY106" s="213" t="s">
        <v>144</v>
      </c>
    </row>
    <row r="107" spans="2:65" s="12" customFormat="1">
      <c r="B107" s="214"/>
      <c r="C107" s="215"/>
      <c r="D107" s="205" t="s">
        <v>153</v>
      </c>
      <c r="E107" s="216" t="s">
        <v>21</v>
      </c>
      <c r="F107" s="217" t="s">
        <v>151</v>
      </c>
      <c r="G107" s="215"/>
      <c r="H107" s="218">
        <v>4</v>
      </c>
      <c r="I107" s="219"/>
      <c r="J107" s="215"/>
      <c r="K107" s="215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153</v>
      </c>
      <c r="AU107" s="224" t="s">
        <v>83</v>
      </c>
      <c r="AV107" s="12" t="s">
        <v>85</v>
      </c>
      <c r="AW107" s="12" t="s">
        <v>38</v>
      </c>
      <c r="AX107" s="12" t="s">
        <v>83</v>
      </c>
      <c r="AY107" s="224" t="s">
        <v>144</v>
      </c>
    </row>
    <row r="108" spans="2:65" s="1" customFormat="1" ht="25.5" customHeight="1">
      <c r="B108" s="40"/>
      <c r="C108" s="191" t="s">
        <v>178</v>
      </c>
      <c r="D108" s="191" t="s">
        <v>146</v>
      </c>
      <c r="E108" s="192" t="s">
        <v>1195</v>
      </c>
      <c r="F108" s="193" t="s">
        <v>1196</v>
      </c>
      <c r="G108" s="194" t="s">
        <v>1061</v>
      </c>
      <c r="H108" s="195">
        <v>4</v>
      </c>
      <c r="I108" s="196"/>
      <c r="J108" s="197">
        <f>ROUND(I108*H108,2)</f>
        <v>0</v>
      </c>
      <c r="K108" s="193" t="s">
        <v>21</v>
      </c>
      <c r="L108" s="60"/>
      <c r="M108" s="198" t="s">
        <v>21</v>
      </c>
      <c r="N108" s="199" t="s">
        <v>46</v>
      </c>
      <c r="O108" s="41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3" t="s">
        <v>151</v>
      </c>
      <c r="AT108" s="23" t="s">
        <v>146</v>
      </c>
      <c r="AU108" s="23" t="s">
        <v>83</v>
      </c>
      <c r="AY108" s="23" t="s">
        <v>144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3" t="s">
        <v>83</v>
      </c>
      <c r="BK108" s="202">
        <f>ROUND(I108*H108,2)</f>
        <v>0</v>
      </c>
      <c r="BL108" s="23" t="s">
        <v>151</v>
      </c>
      <c r="BM108" s="23" t="s">
        <v>214</v>
      </c>
    </row>
    <row r="109" spans="2:65" s="11" customFormat="1">
      <c r="B109" s="203"/>
      <c r="C109" s="204"/>
      <c r="D109" s="205" t="s">
        <v>153</v>
      </c>
      <c r="E109" s="206" t="s">
        <v>21</v>
      </c>
      <c r="F109" s="207" t="s">
        <v>1179</v>
      </c>
      <c r="G109" s="204"/>
      <c r="H109" s="206" t="s">
        <v>21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153</v>
      </c>
      <c r="AU109" s="213" t="s">
        <v>83</v>
      </c>
      <c r="AV109" s="11" t="s">
        <v>83</v>
      </c>
      <c r="AW109" s="11" t="s">
        <v>38</v>
      </c>
      <c r="AX109" s="11" t="s">
        <v>75</v>
      </c>
      <c r="AY109" s="213" t="s">
        <v>144</v>
      </c>
    </row>
    <row r="110" spans="2:65" s="11" customFormat="1">
      <c r="B110" s="203"/>
      <c r="C110" s="204"/>
      <c r="D110" s="205" t="s">
        <v>153</v>
      </c>
      <c r="E110" s="206" t="s">
        <v>21</v>
      </c>
      <c r="F110" s="207" t="s">
        <v>1197</v>
      </c>
      <c r="G110" s="204"/>
      <c r="H110" s="206" t="s">
        <v>21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153</v>
      </c>
      <c r="AU110" s="213" t="s">
        <v>83</v>
      </c>
      <c r="AV110" s="11" t="s">
        <v>83</v>
      </c>
      <c r="AW110" s="11" t="s">
        <v>38</v>
      </c>
      <c r="AX110" s="11" t="s">
        <v>75</v>
      </c>
      <c r="AY110" s="213" t="s">
        <v>144</v>
      </c>
    </row>
    <row r="111" spans="2:65" s="12" customFormat="1">
      <c r="B111" s="214"/>
      <c r="C111" s="215"/>
      <c r="D111" s="205" t="s">
        <v>153</v>
      </c>
      <c r="E111" s="216" t="s">
        <v>21</v>
      </c>
      <c r="F111" s="217" t="s">
        <v>151</v>
      </c>
      <c r="G111" s="215"/>
      <c r="H111" s="218">
        <v>4</v>
      </c>
      <c r="I111" s="219"/>
      <c r="J111" s="215"/>
      <c r="K111" s="215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153</v>
      </c>
      <c r="AU111" s="224" t="s">
        <v>83</v>
      </c>
      <c r="AV111" s="12" t="s">
        <v>85</v>
      </c>
      <c r="AW111" s="12" t="s">
        <v>38</v>
      </c>
      <c r="AX111" s="12" t="s">
        <v>83</v>
      </c>
      <c r="AY111" s="224" t="s">
        <v>144</v>
      </c>
    </row>
    <row r="112" spans="2:65" s="1" customFormat="1" ht="25.5" customHeight="1">
      <c r="B112" s="40"/>
      <c r="C112" s="191" t="s">
        <v>184</v>
      </c>
      <c r="D112" s="191" t="s">
        <v>146</v>
      </c>
      <c r="E112" s="192" t="s">
        <v>1198</v>
      </c>
      <c r="F112" s="193" t="s">
        <v>1193</v>
      </c>
      <c r="G112" s="194" t="s">
        <v>1061</v>
      </c>
      <c r="H112" s="195">
        <v>1</v>
      </c>
      <c r="I112" s="196"/>
      <c r="J112" s="197">
        <f>ROUND(I112*H112,2)</f>
        <v>0</v>
      </c>
      <c r="K112" s="193" t="s">
        <v>21</v>
      </c>
      <c r="L112" s="60"/>
      <c r="M112" s="198" t="s">
        <v>21</v>
      </c>
      <c r="N112" s="199" t="s">
        <v>46</v>
      </c>
      <c r="O112" s="41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3" t="s">
        <v>151</v>
      </c>
      <c r="AT112" s="23" t="s">
        <v>146</v>
      </c>
      <c r="AU112" s="23" t="s">
        <v>83</v>
      </c>
      <c r="AY112" s="23" t="s">
        <v>144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83</v>
      </c>
      <c r="BK112" s="202">
        <f>ROUND(I112*H112,2)</f>
        <v>0</v>
      </c>
      <c r="BL112" s="23" t="s">
        <v>151</v>
      </c>
      <c r="BM112" s="23" t="s">
        <v>233</v>
      </c>
    </row>
    <row r="113" spans="2:65" s="11" customFormat="1">
      <c r="B113" s="203"/>
      <c r="C113" s="204"/>
      <c r="D113" s="205" t="s">
        <v>153</v>
      </c>
      <c r="E113" s="206" t="s">
        <v>21</v>
      </c>
      <c r="F113" s="207" t="s">
        <v>1179</v>
      </c>
      <c r="G113" s="204"/>
      <c r="H113" s="206" t="s">
        <v>21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153</v>
      </c>
      <c r="AU113" s="213" t="s">
        <v>83</v>
      </c>
      <c r="AV113" s="11" t="s">
        <v>83</v>
      </c>
      <c r="AW113" s="11" t="s">
        <v>38</v>
      </c>
      <c r="AX113" s="11" t="s">
        <v>75</v>
      </c>
      <c r="AY113" s="213" t="s">
        <v>144</v>
      </c>
    </row>
    <row r="114" spans="2:65" s="11" customFormat="1">
      <c r="B114" s="203"/>
      <c r="C114" s="204"/>
      <c r="D114" s="205" t="s">
        <v>153</v>
      </c>
      <c r="E114" s="206" t="s">
        <v>21</v>
      </c>
      <c r="F114" s="207" t="s">
        <v>1194</v>
      </c>
      <c r="G114" s="204"/>
      <c r="H114" s="206" t="s">
        <v>21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153</v>
      </c>
      <c r="AU114" s="213" t="s">
        <v>83</v>
      </c>
      <c r="AV114" s="11" t="s">
        <v>83</v>
      </c>
      <c r="AW114" s="11" t="s">
        <v>38</v>
      </c>
      <c r="AX114" s="11" t="s">
        <v>75</v>
      </c>
      <c r="AY114" s="213" t="s">
        <v>144</v>
      </c>
    </row>
    <row r="115" spans="2:65" s="12" customFormat="1">
      <c r="B115" s="214"/>
      <c r="C115" s="215"/>
      <c r="D115" s="205" t="s">
        <v>153</v>
      </c>
      <c r="E115" s="216" t="s">
        <v>21</v>
      </c>
      <c r="F115" s="217" t="s">
        <v>83</v>
      </c>
      <c r="G115" s="215"/>
      <c r="H115" s="218">
        <v>1</v>
      </c>
      <c r="I115" s="219"/>
      <c r="J115" s="215"/>
      <c r="K115" s="215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153</v>
      </c>
      <c r="AU115" s="224" t="s">
        <v>83</v>
      </c>
      <c r="AV115" s="12" t="s">
        <v>85</v>
      </c>
      <c r="AW115" s="12" t="s">
        <v>38</v>
      </c>
      <c r="AX115" s="12" t="s">
        <v>83</v>
      </c>
      <c r="AY115" s="224" t="s">
        <v>144</v>
      </c>
    </row>
    <row r="116" spans="2:65" s="1" customFormat="1" ht="25.5" customHeight="1">
      <c r="B116" s="40"/>
      <c r="C116" s="191" t="s">
        <v>189</v>
      </c>
      <c r="D116" s="191" t="s">
        <v>146</v>
      </c>
      <c r="E116" s="192" t="s">
        <v>1195</v>
      </c>
      <c r="F116" s="193" t="s">
        <v>1196</v>
      </c>
      <c r="G116" s="194" t="s">
        <v>1061</v>
      </c>
      <c r="H116" s="195">
        <v>1</v>
      </c>
      <c r="I116" s="196"/>
      <c r="J116" s="197">
        <f>ROUND(I116*H116,2)</f>
        <v>0</v>
      </c>
      <c r="K116" s="193" t="s">
        <v>21</v>
      </c>
      <c r="L116" s="60"/>
      <c r="M116" s="198" t="s">
        <v>21</v>
      </c>
      <c r="N116" s="199" t="s">
        <v>46</v>
      </c>
      <c r="O116" s="41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3" t="s">
        <v>151</v>
      </c>
      <c r="AT116" s="23" t="s">
        <v>146</v>
      </c>
      <c r="AU116" s="23" t="s">
        <v>83</v>
      </c>
      <c r="AY116" s="23" t="s">
        <v>144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83</v>
      </c>
      <c r="BK116" s="202">
        <f>ROUND(I116*H116,2)</f>
        <v>0</v>
      </c>
      <c r="BL116" s="23" t="s">
        <v>151</v>
      </c>
      <c r="BM116" s="23" t="s">
        <v>251</v>
      </c>
    </row>
    <row r="117" spans="2:65" s="11" customFormat="1">
      <c r="B117" s="203"/>
      <c r="C117" s="204"/>
      <c r="D117" s="205" t="s">
        <v>153</v>
      </c>
      <c r="E117" s="206" t="s">
        <v>21</v>
      </c>
      <c r="F117" s="207" t="s">
        <v>1179</v>
      </c>
      <c r="G117" s="204"/>
      <c r="H117" s="206" t="s">
        <v>21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153</v>
      </c>
      <c r="AU117" s="213" t="s">
        <v>83</v>
      </c>
      <c r="AV117" s="11" t="s">
        <v>83</v>
      </c>
      <c r="AW117" s="11" t="s">
        <v>38</v>
      </c>
      <c r="AX117" s="11" t="s">
        <v>75</v>
      </c>
      <c r="AY117" s="213" t="s">
        <v>144</v>
      </c>
    </row>
    <row r="118" spans="2:65" s="11" customFormat="1">
      <c r="B118" s="203"/>
      <c r="C118" s="204"/>
      <c r="D118" s="205" t="s">
        <v>153</v>
      </c>
      <c r="E118" s="206" t="s">
        <v>21</v>
      </c>
      <c r="F118" s="207" t="s">
        <v>1197</v>
      </c>
      <c r="G118" s="204"/>
      <c r="H118" s="206" t="s">
        <v>21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153</v>
      </c>
      <c r="AU118" s="213" t="s">
        <v>83</v>
      </c>
      <c r="AV118" s="11" t="s">
        <v>83</v>
      </c>
      <c r="AW118" s="11" t="s">
        <v>38</v>
      </c>
      <c r="AX118" s="11" t="s">
        <v>75</v>
      </c>
      <c r="AY118" s="213" t="s">
        <v>144</v>
      </c>
    </row>
    <row r="119" spans="2:65" s="12" customFormat="1">
      <c r="B119" s="214"/>
      <c r="C119" s="215"/>
      <c r="D119" s="205" t="s">
        <v>153</v>
      </c>
      <c r="E119" s="216" t="s">
        <v>21</v>
      </c>
      <c r="F119" s="217" t="s">
        <v>83</v>
      </c>
      <c r="G119" s="215"/>
      <c r="H119" s="218">
        <v>1</v>
      </c>
      <c r="I119" s="219"/>
      <c r="J119" s="215"/>
      <c r="K119" s="215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153</v>
      </c>
      <c r="AU119" s="224" t="s">
        <v>83</v>
      </c>
      <c r="AV119" s="12" t="s">
        <v>85</v>
      </c>
      <c r="AW119" s="12" t="s">
        <v>38</v>
      </c>
      <c r="AX119" s="12" t="s">
        <v>83</v>
      </c>
      <c r="AY119" s="224" t="s">
        <v>144</v>
      </c>
    </row>
    <row r="120" spans="2:65" s="1" customFormat="1" ht="25.5" customHeight="1">
      <c r="B120" s="40"/>
      <c r="C120" s="191" t="s">
        <v>193</v>
      </c>
      <c r="D120" s="191" t="s">
        <v>146</v>
      </c>
      <c r="E120" s="192" t="s">
        <v>1199</v>
      </c>
      <c r="F120" s="193" t="s">
        <v>1200</v>
      </c>
      <c r="G120" s="194" t="s">
        <v>1061</v>
      </c>
      <c r="H120" s="195">
        <v>1</v>
      </c>
      <c r="I120" s="196"/>
      <c r="J120" s="197">
        <f>ROUND(I120*H120,2)</f>
        <v>0</v>
      </c>
      <c r="K120" s="193" t="s">
        <v>21</v>
      </c>
      <c r="L120" s="60"/>
      <c r="M120" s="198" t="s">
        <v>21</v>
      </c>
      <c r="N120" s="199" t="s">
        <v>46</v>
      </c>
      <c r="O120" s="41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3" t="s">
        <v>151</v>
      </c>
      <c r="AT120" s="23" t="s">
        <v>146</v>
      </c>
      <c r="AU120" s="23" t="s">
        <v>83</v>
      </c>
      <c r="AY120" s="23" t="s">
        <v>144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83</v>
      </c>
      <c r="BK120" s="202">
        <f>ROUND(I120*H120,2)</f>
        <v>0</v>
      </c>
      <c r="BL120" s="23" t="s">
        <v>151</v>
      </c>
      <c r="BM120" s="23" t="s">
        <v>260</v>
      </c>
    </row>
    <row r="121" spans="2:65" s="11" customFormat="1">
      <c r="B121" s="203"/>
      <c r="C121" s="204"/>
      <c r="D121" s="205" t="s">
        <v>153</v>
      </c>
      <c r="E121" s="206" t="s">
        <v>21</v>
      </c>
      <c r="F121" s="207" t="s">
        <v>1179</v>
      </c>
      <c r="G121" s="204"/>
      <c r="H121" s="206" t="s">
        <v>21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153</v>
      </c>
      <c r="AU121" s="213" t="s">
        <v>83</v>
      </c>
      <c r="AV121" s="11" t="s">
        <v>83</v>
      </c>
      <c r="AW121" s="11" t="s">
        <v>38</v>
      </c>
      <c r="AX121" s="11" t="s">
        <v>75</v>
      </c>
      <c r="AY121" s="213" t="s">
        <v>144</v>
      </c>
    </row>
    <row r="122" spans="2:65" s="11" customFormat="1">
      <c r="B122" s="203"/>
      <c r="C122" s="204"/>
      <c r="D122" s="205" t="s">
        <v>153</v>
      </c>
      <c r="E122" s="206" t="s">
        <v>21</v>
      </c>
      <c r="F122" s="207" t="s">
        <v>1201</v>
      </c>
      <c r="G122" s="204"/>
      <c r="H122" s="206" t="s">
        <v>21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153</v>
      </c>
      <c r="AU122" s="213" t="s">
        <v>83</v>
      </c>
      <c r="AV122" s="11" t="s">
        <v>83</v>
      </c>
      <c r="AW122" s="11" t="s">
        <v>38</v>
      </c>
      <c r="AX122" s="11" t="s">
        <v>75</v>
      </c>
      <c r="AY122" s="213" t="s">
        <v>144</v>
      </c>
    </row>
    <row r="123" spans="2:65" s="12" customFormat="1">
      <c r="B123" s="214"/>
      <c r="C123" s="215"/>
      <c r="D123" s="205" t="s">
        <v>153</v>
      </c>
      <c r="E123" s="216" t="s">
        <v>21</v>
      </c>
      <c r="F123" s="217" t="s">
        <v>83</v>
      </c>
      <c r="G123" s="215"/>
      <c r="H123" s="218">
        <v>1</v>
      </c>
      <c r="I123" s="219"/>
      <c r="J123" s="215"/>
      <c r="K123" s="215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153</v>
      </c>
      <c r="AU123" s="224" t="s">
        <v>83</v>
      </c>
      <c r="AV123" s="12" t="s">
        <v>85</v>
      </c>
      <c r="AW123" s="12" t="s">
        <v>38</v>
      </c>
      <c r="AX123" s="12" t="s">
        <v>83</v>
      </c>
      <c r="AY123" s="224" t="s">
        <v>144</v>
      </c>
    </row>
    <row r="124" spans="2:65" s="1" customFormat="1" ht="25.5" customHeight="1">
      <c r="B124" s="40"/>
      <c r="C124" s="191" t="s">
        <v>199</v>
      </c>
      <c r="D124" s="191" t="s">
        <v>146</v>
      </c>
      <c r="E124" s="192" t="s">
        <v>1202</v>
      </c>
      <c r="F124" s="193" t="s">
        <v>1203</v>
      </c>
      <c r="G124" s="194" t="s">
        <v>1204</v>
      </c>
      <c r="H124" s="195">
        <v>12</v>
      </c>
      <c r="I124" s="196"/>
      <c r="J124" s="197">
        <f>ROUND(I124*H124,2)</f>
        <v>0</v>
      </c>
      <c r="K124" s="193" t="s">
        <v>21</v>
      </c>
      <c r="L124" s="60"/>
      <c r="M124" s="198" t="s">
        <v>21</v>
      </c>
      <c r="N124" s="199" t="s">
        <v>46</v>
      </c>
      <c r="O124" s="41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3" t="s">
        <v>151</v>
      </c>
      <c r="AT124" s="23" t="s">
        <v>146</v>
      </c>
      <c r="AU124" s="23" t="s">
        <v>83</v>
      </c>
      <c r="AY124" s="23" t="s">
        <v>144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3" t="s">
        <v>83</v>
      </c>
      <c r="BK124" s="202">
        <f>ROUND(I124*H124,2)</f>
        <v>0</v>
      </c>
      <c r="BL124" s="23" t="s">
        <v>151</v>
      </c>
      <c r="BM124" s="23" t="s">
        <v>267</v>
      </c>
    </row>
    <row r="125" spans="2:65" s="11" customFormat="1">
      <c r="B125" s="203"/>
      <c r="C125" s="204"/>
      <c r="D125" s="205" t="s">
        <v>153</v>
      </c>
      <c r="E125" s="206" t="s">
        <v>21</v>
      </c>
      <c r="F125" s="207" t="s">
        <v>1179</v>
      </c>
      <c r="G125" s="204"/>
      <c r="H125" s="206" t="s">
        <v>21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153</v>
      </c>
      <c r="AU125" s="213" t="s">
        <v>83</v>
      </c>
      <c r="AV125" s="11" t="s">
        <v>83</v>
      </c>
      <c r="AW125" s="11" t="s">
        <v>38</v>
      </c>
      <c r="AX125" s="11" t="s">
        <v>75</v>
      </c>
      <c r="AY125" s="213" t="s">
        <v>144</v>
      </c>
    </row>
    <row r="126" spans="2:65" s="11" customFormat="1">
      <c r="B126" s="203"/>
      <c r="C126" s="204"/>
      <c r="D126" s="205" t="s">
        <v>153</v>
      </c>
      <c r="E126" s="206" t="s">
        <v>21</v>
      </c>
      <c r="F126" s="207" t="s">
        <v>1205</v>
      </c>
      <c r="G126" s="204"/>
      <c r="H126" s="206" t="s">
        <v>21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153</v>
      </c>
      <c r="AU126" s="213" t="s">
        <v>83</v>
      </c>
      <c r="AV126" s="11" t="s">
        <v>83</v>
      </c>
      <c r="AW126" s="11" t="s">
        <v>38</v>
      </c>
      <c r="AX126" s="11" t="s">
        <v>75</v>
      </c>
      <c r="AY126" s="213" t="s">
        <v>144</v>
      </c>
    </row>
    <row r="127" spans="2:65" s="12" customFormat="1">
      <c r="B127" s="214"/>
      <c r="C127" s="215"/>
      <c r="D127" s="205" t="s">
        <v>153</v>
      </c>
      <c r="E127" s="216" t="s">
        <v>21</v>
      </c>
      <c r="F127" s="217" t="s">
        <v>205</v>
      </c>
      <c r="G127" s="215"/>
      <c r="H127" s="218">
        <v>12</v>
      </c>
      <c r="I127" s="219"/>
      <c r="J127" s="215"/>
      <c r="K127" s="215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153</v>
      </c>
      <c r="AU127" s="224" t="s">
        <v>83</v>
      </c>
      <c r="AV127" s="12" t="s">
        <v>85</v>
      </c>
      <c r="AW127" s="12" t="s">
        <v>38</v>
      </c>
      <c r="AX127" s="12" t="s">
        <v>83</v>
      </c>
      <c r="AY127" s="224" t="s">
        <v>144</v>
      </c>
    </row>
    <row r="128" spans="2:65" s="1" customFormat="1" ht="25.5" customHeight="1">
      <c r="B128" s="40"/>
      <c r="C128" s="191" t="s">
        <v>205</v>
      </c>
      <c r="D128" s="191" t="s">
        <v>146</v>
      </c>
      <c r="E128" s="192" t="s">
        <v>1206</v>
      </c>
      <c r="F128" s="193" t="s">
        <v>1207</v>
      </c>
      <c r="G128" s="194" t="s">
        <v>1204</v>
      </c>
      <c r="H128" s="195">
        <v>58</v>
      </c>
      <c r="I128" s="196"/>
      <c r="J128" s="197">
        <f>ROUND(I128*H128,2)</f>
        <v>0</v>
      </c>
      <c r="K128" s="193" t="s">
        <v>21</v>
      </c>
      <c r="L128" s="60"/>
      <c r="M128" s="198" t="s">
        <v>21</v>
      </c>
      <c r="N128" s="199" t="s">
        <v>46</v>
      </c>
      <c r="O128" s="4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3" t="s">
        <v>151</v>
      </c>
      <c r="AT128" s="23" t="s">
        <v>146</v>
      </c>
      <c r="AU128" s="23" t="s">
        <v>83</v>
      </c>
      <c r="AY128" s="23" t="s">
        <v>144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3" t="s">
        <v>83</v>
      </c>
      <c r="BK128" s="202">
        <f>ROUND(I128*H128,2)</f>
        <v>0</v>
      </c>
      <c r="BL128" s="23" t="s">
        <v>151</v>
      </c>
      <c r="BM128" s="23" t="s">
        <v>273</v>
      </c>
    </row>
    <row r="129" spans="2:65" s="11" customFormat="1">
      <c r="B129" s="203"/>
      <c r="C129" s="204"/>
      <c r="D129" s="205" t="s">
        <v>153</v>
      </c>
      <c r="E129" s="206" t="s">
        <v>21</v>
      </c>
      <c r="F129" s="207" t="s">
        <v>1179</v>
      </c>
      <c r="G129" s="204"/>
      <c r="H129" s="206" t="s">
        <v>21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153</v>
      </c>
      <c r="AU129" s="213" t="s">
        <v>83</v>
      </c>
      <c r="AV129" s="11" t="s">
        <v>83</v>
      </c>
      <c r="AW129" s="11" t="s">
        <v>38</v>
      </c>
      <c r="AX129" s="11" t="s">
        <v>75</v>
      </c>
      <c r="AY129" s="213" t="s">
        <v>144</v>
      </c>
    </row>
    <row r="130" spans="2:65" s="11" customFormat="1">
      <c r="B130" s="203"/>
      <c r="C130" s="204"/>
      <c r="D130" s="205" t="s">
        <v>153</v>
      </c>
      <c r="E130" s="206" t="s">
        <v>21</v>
      </c>
      <c r="F130" s="207" t="s">
        <v>1205</v>
      </c>
      <c r="G130" s="204"/>
      <c r="H130" s="206" t="s">
        <v>21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153</v>
      </c>
      <c r="AU130" s="213" t="s">
        <v>83</v>
      </c>
      <c r="AV130" s="11" t="s">
        <v>83</v>
      </c>
      <c r="AW130" s="11" t="s">
        <v>38</v>
      </c>
      <c r="AX130" s="11" t="s">
        <v>75</v>
      </c>
      <c r="AY130" s="213" t="s">
        <v>144</v>
      </c>
    </row>
    <row r="131" spans="2:65" s="12" customFormat="1">
      <c r="B131" s="214"/>
      <c r="C131" s="215"/>
      <c r="D131" s="205" t="s">
        <v>153</v>
      </c>
      <c r="E131" s="216" t="s">
        <v>21</v>
      </c>
      <c r="F131" s="217" t="s">
        <v>512</v>
      </c>
      <c r="G131" s="215"/>
      <c r="H131" s="218">
        <v>58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153</v>
      </c>
      <c r="AU131" s="224" t="s">
        <v>83</v>
      </c>
      <c r="AV131" s="12" t="s">
        <v>85</v>
      </c>
      <c r="AW131" s="12" t="s">
        <v>38</v>
      </c>
      <c r="AX131" s="12" t="s">
        <v>83</v>
      </c>
      <c r="AY131" s="224" t="s">
        <v>144</v>
      </c>
    </row>
    <row r="132" spans="2:65" s="1" customFormat="1" ht="38.25" customHeight="1">
      <c r="B132" s="40"/>
      <c r="C132" s="191" t="s">
        <v>210</v>
      </c>
      <c r="D132" s="191" t="s">
        <v>146</v>
      </c>
      <c r="E132" s="192" t="s">
        <v>1208</v>
      </c>
      <c r="F132" s="193" t="s">
        <v>1209</v>
      </c>
      <c r="G132" s="194" t="s">
        <v>1204</v>
      </c>
      <c r="H132" s="195">
        <v>40</v>
      </c>
      <c r="I132" s="196"/>
      <c r="J132" s="197">
        <f t="shared" ref="J132:J148" si="0">ROUND(I132*H132,2)</f>
        <v>0</v>
      </c>
      <c r="K132" s="193" t="s">
        <v>21</v>
      </c>
      <c r="L132" s="60"/>
      <c r="M132" s="198" t="s">
        <v>21</v>
      </c>
      <c r="N132" s="199" t="s">
        <v>46</v>
      </c>
      <c r="O132" s="41"/>
      <c r="P132" s="200">
        <f t="shared" ref="P132:P148" si="1">O132*H132</f>
        <v>0</v>
      </c>
      <c r="Q132" s="200">
        <v>0</v>
      </c>
      <c r="R132" s="200">
        <f t="shared" ref="R132:R148" si="2">Q132*H132</f>
        <v>0</v>
      </c>
      <c r="S132" s="200">
        <v>0</v>
      </c>
      <c r="T132" s="201">
        <f t="shared" ref="T132:T148" si="3">S132*H132</f>
        <v>0</v>
      </c>
      <c r="AR132" s="23" t="s">
        <v>151</v>
      </c>
      <c r="AT132" s="23" t="s">
        <v>146</v>
      </c>
      <c r="AU132" s="23" t="s">
        <v>83</v>
      </c>
      <c r="AY132" s="23" t="s">
        <v>144</v>
      </c>
      <c r="BE132" s="202">
        <f t="shared" ref="BE132:BE148" si="4">IF(N132="základní",J132,0)</f>
        <v>0</v>
      </c>
      <c r="BF132" s="202">
        <f t="shared" ref="BF132:BF148" si="5">IF(N132="snížená",J132,0)</f>
        <v>0</v>
      </c>
      <c r="BG132" s="202">
        <f t="shared" ref="BG132:BG148" si="6">IF(N132="zákl. přenesená",J132,0)</f>
        <v>0</v>
      </c>
      <c r="BH132" s="202">
        <f t="shared" ref="BH132:BH148" si="7">IF(N132="sníž. přenesená",J132,0)</f>
        <v>0</v>
      </c>
      <c r="BI132" s="202">
        <f t="shared" ref="BI132:BI148" si="8">IF(N132="nulová",J132,0)</f>
        <v>0</v>
      </c>
      <c r="BJ132" s="23" t="s">
        <v>83</v>
      </c>
      <c r="BK132" s="202">
        <f t="shared" ref="BK132:BK148" si="9">ROUND(I132*H132,2)</f>
        <v>0</v>
      </c>
      <c r="BL132" s="23" t="s">
        <v>151</v>
      </c>
      <c r="BM132" s="23" t="s">
        <v>282</v>
      </c>
    </row>
    <row r="133" spans="2:65" s="1" customFormat="1" ht="16.5" customHeight="1">
      <c r="B133" s="40"/>
      <c r="C133" s="191" t="s">
        <v>214</v>
      </c>
      <c r="D133" s="191" t="s">
        <v>146</v>
      </c>
      <c r="E133" s="192" t="s">
        <v>1210</v>
      </c>
      <c r="F133" s="193" t="s">
        <v>1211</v>
      </c>
      <c r="G133" s="194" t="s">
        <v>218</v>
      </c>
      <c r="H133" s="195">
        <v>30</v>
      </c>
      <c r="I133" s="196"/>
      <c r="J133" s="197">
        <f t="shared" si="0"/>
        <v>0</v>
      </c>
      <c r="K133" s="193" t="s">
        <v>21</v>
      </c>
      <c r="L133" s="60"/>
      <c r="M133" s="198" t="s">
        <v>21</v>
      </c>
      <c r="N133" s="199" t="s">
        <v>46</v>
      </c>
      <c r="O133" s="41"/>
      <c r="P133" s="200">
        <f t="shared" si="1"/>
        <v>0</v>
      </c>
      <c r="Q133" s="200">
        <v>0</v>
      </c>
      <c r="R133" s="200">
        <f t="shared" si="2"/>
        <v>0</v>
      </c>
      <c r="S133" s="200">
        <v>0</v>
      </c>
      <c r="T133" s="201">
        <f t="shared" si="3"/>
        <v>0</v>
      </c>
      <c r="AR133" s="23" t="s">
        <v>151</v>
      </c>
      <c r="AT133" s="23" t="s">
        <v>146</v>
      </c>
      <c r="AU133" s="23" t="s">
        <v>83</v>
      </c>
      <c r="AY133" s="23" t="s">
        <v>144</v>
      </c>
      <c r="BE133" s="202">
        <f t="shared" si="4"/>
        <v>0</v>
      </c>
      <c r="BF133" s="202">
        <f t="shared" si="5"/>
        <v>0</v>
      </c>
      <c r="BG133" s="202">
        <f t="shared" si="6"/>
        <v>0</v>
      </c>
      <c r="BH133" s="202">
        <f t="shared" si="7"/>
        <v>0</v>
      </c>
      <c r="BI133" s="202">
        <f t="shared" si="8"/>
        <v>0</v>
      </c>
      <c r="BJ133" s="23" t="s">
        <v>83</v>
      </c>
      <c r="BK133" s="202">
        <f t="shared" si="9"/>
        <v>0</v>
      </c>
      <c r="BL133" s="23" t="s">
        <v>151</v>
      </c>
      <c r="BM133" s="23" t="s">
        <v>295</v>
      </c>
    </row>
    <row r="134" spans="2:65" s="1" customFormat="1" ht="25.5" customHeight="1">
      <c r="B134" s="40"/>
      <c r="C134" s="191" t="s">
        <v>10</v>
      </c>
      <c r="D134" s="191" t="s">
        <v>146</v>
      </c>
      <c r="E134" s="192" t="s">
        <v>1212</v>
      </c>
      <c r="F134" s="193" t="s">
        <v>1213</v>
      </c>
      <c r="G134" s="194" t="s">
        <v>1061</v>
      </c>
      <c r="H134" s="195">
        <v>2</v>
      </c>
      <c r="I134" s="196"/>
      <c r="J134" s="197">
        <f t="shared" si="0"/>
        <v>0</v>
      </c>
      <c r="K134" s="193" t="s">
        <v>21</v>
      </c>
      <c r="L134" s="60"/>
      <c r="M134" s="198" t="s">
        <v>21</v>
      </c>
      <c r="N134" s="199" t="s">
        <v>46</v>
      </c>
      <c r="O134" s="41"/>
      <c r="P134" s="200">
        <f t="shared" si="1"/>
        <v>0</v>
      </c>
      <c r="Q134" s="200">
        <v>0</v>
      </c>
      <c r="R134" s="200">
        <f t="shared" si="2"/>
        <v>0</v>
      </c>
      <c r="S134" s="200">
        <v>0</v>
      </c>
      <c r="T134" s="201">
        <f t="shared" si="3"/>
        <v>0</v>
      </c>
      <c r="AR134" s="23" t="s">
        <v>151</v>
      </c>
      <c r="AT134" s="23" t="s">
        <v>146</v>
      </c>
      <c r="AU134" s="23" t="s">
        <v>83</v>
      </c>
      <c r="AY134" s="23" t="s">
        <v>144</v>
      </c>
      <c r="BE134" s="202">
        <f t="shared" si="4"/>
        <v>0</v>
      </c>
      <c r="BF134" s="202">
        <f t="shared" si="5"/>
        <v>0</v>
      </c>
      <c r="BG134" s="202">
        <f t="shared" si="6"/>
        <v>0</v>
      </c>
      <c r="BH134" s="202">
        <f t="shared" si="7"/>
        <v>0</v>
      </c>
      <c r="BI134" s="202">
        <f t="shared" si="8"/>
        <v>0</v>
      </c>
      <c r="BJ134" s="23" t="s">
        <v>83</v>
      </c>
      <c r="BK134" s="202">
        <f t="shared" si="9"/>
        <v>0</v>
      </c>
      <c r="BL134" s="23" t="s">
        <v>151</v>
      </c>
      <c r="BM134" s="23" t="s">
        <v>320</v>
      </c>
    </row>
    <row r="135" spans="2:65" s="1" customFormat="1" ht="25.5" customHeight="1">
      <c r="B135" s="40"/>
      <c r="C135" s="191" t="s">
        <v>233</v>
      </c>
      <c r="D135" s="191" t="s">
        <v>146</v>
      </c>
      <c r="E135" s="192" t="s">
        <v>1214</v>
      </c>
      <c r="F135" s="193" t="s">
        <v>1215</v>
      </c>
      <c r="G135" s="194" t="s">
        <v>1061</v>
      </c>
      <c r="H135" s="195">
        <v>4</v>
      </c>
      <c r="I135" s="196"/>
      <c r="J135" s="197">
        <f t="shared" si="0"/>
        <v>0</v>
      </c>
      <c r="K135" s="193" t="s">
        <v>21</v>
      </c>
      <c r="L135" s="60"/>
      <c r="M135" s="198" t="s">
        <v>21</v>
      </c>
      <c r="N135" s="199" t="s">
        <v>46</v>
      </c>
      <c r="O135" s="41"/>
      <c r="P135" s="200">
        <f t="shared" si="1"/>
        <v>0</v>
      </c>
      <c r="Q135" s="200">
        <v>0</v>
      </c>
      <c r="R135" s="200">
        <f t="shared" si="2"/>
        <v>0</v>
      </c>
      <c r="S135" s="200">
        <v>0</v>
      </c>
      <c r="T135" s="201">
        <f t="shared" si="3"/>
        <v>0</v>
      </c>
      <c r="AR135" s="23" t="s">
        <v>151</v>
      </c>
      <c r="AT135" s="23" t="s">
        <v>146</v>
      </c>
      <c r="AU135" s="23" t="s">
        <v>83</v>
      </c>
      <c r="AY135" s="23" t="s">
        <v>144</v>
      </c>
      <c r="BE135" s="202">
        <f t="shared" si="4"/>
        <v>0</v>
      </c>
      <c r="BF135" s="202">
        <f t="shared" si="5"/>
        <v>0</v>
      </c>
      <c r="BG135" s="202">
        <f t="shared" si="6"/>
        <v>0</v>
      </c>
      <c r="BH135" s="202">
        <f t="shared" si="7"/>
        <v>0</v>
      </c>
      <c r="BI135" s="202">
        <f t="shared" si="8"/>
        <v>0</v>
      </c>
      <c r="BJ135" s="23" t="s">
        <v>83</v>
      </c>
      <c r="BK135" s="202">
        <f t="shared" si="9"/>
        <v>0</v>
      </c>
      <c r="BL135" s="23" t="s">
        <v>151</v>
      </c>
      <c r="BM135" s="23" t="s">
        <v>350</v>
      </c>
    </row>
    <row r="136" spans="2:65" s="1" customFormat="1" ht="25.5" customHeight="1">
      <c r="B136" s="40"/>
      <c r="C136" s="191" t="s">
        <v>243</v>
      </c>
      <c r="D136" s="191" t="s">
        <v>146</v>
      </c>
      <c r="E136" s="192" t="s">
        <v>1216</v>
      </c>
      <c r="F136" s="193" t="s">
        <v>1217</v>
      </c>
      <c r="G136" s="194" t="s">
        <v>1061</v>
      </c>
      <c r="H136" s="195">
        <v>22</v>
      </c>
      <c r="I136" s="196"/>
      <c r="J136" s="197">
        <f t="shared" si="0"/>
        <v>0</v>
      </c>
      <c r="K136" s="193" t="s">
        <v>21</v>
      </c>
      <c r="L136" s="60"/>
      <c r="M136" s="198" t="s">
        <v>21</v>
      </c>
      <c r="N136" s="199" t="s">
        <v>46</v>
      </c>
      <c r="O136" s="41"/>
      <c r="P136" s="200">
        <f t="shared" si="1"/>
        <v>0</v>
      </c>
      <c r="Q136" s="200">
        <v>0</v>
      </c>
      <c r="R136" s="200">
        <f t="shared" si="2"/>
        <v>0</v>
      </c>
      <c r="S136" s="200">
        <v>0</v>
      </c>
      <c r="T136" s="201">
        <f t="shared" si="3"/>
        <v>0</v>
      </c>
      <c r="AR136" s="23" t="s">
        <v>151</v>
      </c>
      <c r="AT136" s="23" t="s">
        <v>146</v>
      </c>
      <c r="AU136" s="23" t="s">
        <v>83</v>
      </c>
      <c r="AY136" s="23" t="s">
        <v>144</v>
      </c>
      <c r="BE136" s="202">
        <f t="shared" si="4"/>
        <v>0</v>
      </c>
      <c r="BF136" s="202">
        <f t="shared" si="5"/>
        <v>0</v>
      </c>
      <c r="BG136" s="202">
        <f t="shared" si="6"/>
        <v>0</v>
      </c>
      <c r="BH136" s="202">
        <f t="shared" si="7"/>
        <v>0</v>
      </c>
      <c r="BI136" s="202">
        <f t="shared" si="8"/>
        <v>0</v>
      </c>
      <c r="BJ136" s="23" t="s">
        <v>83</v>
      </c>
      <c r="BK136" s="202">
        <f t="shared" si="9"/>
        <v>0</v>
      </c>
      <c r="BL136" s="23" t="s">
        <v>151</v>
      </c>
      <c r="BM136" s="23" t="s">
        <v>360</v>
      </c>
    </row>
    <row r="137" spans="2:65" s="1" customFormat="1" ht="38.25" customHeight="1">
      <c r="B137" s="40"/>
      <c r="C137" s="191" t="s">
        <v>251</v>
      </c>
      <c r="D137" s="191" t="s">
        <v>146</v>
      </c>
      <c r="E137" s="192" t="s">
        <v>1218</v>
      </c>
      <c r="F137" s="193" t="s">
        <v>1219</v>
      </c>
      <c r="G137" s="194" t="s">
        <v>1204</v>
      </c>
      <c r="H137" s="195">
        <v>15</v>
      </c>
      <c r="I137" s="196"/>
      <c r="J137" s="197">
        <f t="shared" si="0"/>
        <v>0</v>
      </c>
      <c r="K137" s="193" t="s">
        <v>21</v>
      </c>
      <c r="L137" s="60"/>
      <c r="M137" s="198" t="s">
        <v>21</v>
      </c>
      <c r="N137" s="199" t="s">
        <v>46</v>
      </c>
      <c r="O137" s="41"/>
      <c r="P137" s="200">
        <f t="shared" si="1"/>
        <v>0</v>
      </c>
      <c r="Q137" s="200">
        <v>0</v>
      </c>
      <c r="R137" s="200">
        <f t="shared" si="2"/>
        <v>0</v>
      </c>
      <c r="S137" s="200">
        <v>0</v>
      </c>
      <c r="T137" s="201">
        <f t="shared" si="3"/>
        <v>0</v>
      </c>
      <c r="AR137" s="23" t="s">
        <v>151</v>
      </c>
      <c r="AT137" s="23" t="s">
        <v>146</v>
      </c>
      <c r="AU137" s="23" t="s">
        <v>83</v>
      </c>
      <c r="AY137" s="23" t="s">
        <v>144</v>
      </c>
      <c r="BE137" s="202">
        <f t="shared" si="4"/>
        <v>0</v>
      </c>
      <c r="BF137" s="202">
        <f t="shared" si="5"/>
        <v>0</v>
      </c>
      <c r="BG137" s="202">
        <f t="shared" si="6"/>
        <v>0</v>
      </c>
      <c r="BH137" s="202">
        <f t="shared" si="7"/>
        <v>0</v>
      </c>
      <c r="BI137" s="202">
        <f t="shared" si="8"/>
        <v>0</v>
      </c>
      <c r="BJ137" s="23" t="s">
        <v>83</v>
      </c>
      <c r="BK137" s="202">
        <f t="shared" si="9"/>
        <v>0</v>
      </c>
      <c r="BL137" s="23" t="s">
        <v>151</v>
      </c>
      <c r="BM137" s="23" t="s">
        <v>372</v>
      </c>
    </row>
    <row r="138" spans="2:65" s="1" customFormat="1" ht="16.5" customHeight="1">
      <c r="B138" s="40"/>
      <c r="C138" s="191" t="s">
        <v>255</v>
      </c>
      <c r="D138" s="191" t="s">
        <v>146</v>
      </c>
      <c r="E138" s="192" t="s">
        <v>1220</v>
      </c>
      <c r="F138" s="193" t="s">
        <v>1221</v>
      </c>
      <c r="G138" s="194" t="s">
        <v>1204</v>
      </c>
      <c r="H138" s="195">
        <v>2</v>
      </c>
      <c r="I138" s="196"/>
      <c r="J138" s="197">
        <f t="shared" si="0"/>
        <v>0</v>
      </c>
      <c r="K138" s="193" t="s">
        <v>21</v>
      </c>
      <c r="L138" s="60"/>
      <c r="M138" s="198" t="s">
        <v>21</v>
      </c>
      <c r="N138" s="199" t="s">
        <v>46</v>
      </c>
      <c r="O138" s="41"/>
      <c r="P138" s="200">
        <f t="shared" si="1"/>
        <v>0</v>
      </c>
      <c r="Q138" s="200">
        <v>0</v>
      </c>
      <c r="R138" s="200">
        <f t="shared" si="2"/>
        <v>0</v>
      </c>
      <c r="S138" s="200">
        <v>0</v>
      </c>
      <c r="T138" s="201">
        <f t="shared" si="3"/>
        <v>0</v>
      </c>
      <c r="AR138" s="23" t="s">
        <v>151</v>
      </c>
      <c r="AT138" s="23" t="s">
        <v>146</v>
      </c>
      <c r="AU138" s="23" t="s">
        <v>83</v>
      </c>
      <c r="AY138" s="23" t="s">
        <v>144</v>
      </c>
      <c r="BE138" s="202">
        <f t="shared" si="4"/>
        <v>0</v>
      </c>
      <c r="BF138" s="202">
        <f t="shared" si="5"/>
        <v>0</v>
      </c>
      <c r="BG138" s="202">
        <f t="shared" si="6"/>
        <v>0</v>
      </c>
      <c r="BH138" s="202">
        <f t="shared" si="7"/>
        <v>0</v>
      </c>
      <c r="BI138" s="202">
        <f t="shared" si="8"/>
        <v>0</v>
      </c>
      <c r="BJ138" s="23" t="s">
        <v>83</v>
      </c>
      <c r="BK138" s="202">
        <f t="shared" si="9"/>
        <v>0</v>
      </c>
      <c r="BL138" s="23" t="s">
        <v>151</v>
      </c>
      <c r="BM138" s="23" t="s">
        <v>391</v>
      </c>
    </row>
    <row r="139" spans="2:65" s="1" customFormat="1" ht="16.5" customHeight="1">
      <c r="B139" s="40"/>
      <c r="C139" s="191" t="s">
        <v>260</v>
      </c>
      <c r="D139" s="191" t="s">
        <v>146</v>
      </c>
      <c r="E139" s="192" t="s">
        <v>1222</v>
      </c>
      <c r="F139" s="193" t="s">
        <v>1223</v>
      </c>
      <c r="G139" s="194" t="s">
        <v>1204</v>
      </c>
      <c r="H139" s="195">
        <v>15</v>
      </c>
      <c r="I139" s="196"/>
      <c r="J139" s="197">
        <f t="shared" si="0"/>
        <v>0</v>
      </c>
      <c r="K139" s="193" t="s">
        <v>21</v>
      </c>
      <c r="L139" s="60"/>
      <c r="M139" s="198" t="s">
        <v>21</v>
      </c>
      <c r="N139" s="199" t="s">
        <v>46</v>
      </c>
      <c r="O139" s="41"/>
      <c r="P139" s="200">
        <f t="shared" si="1"/>
        <v>0</v>
      </c>
      <c r="Q139" s="200">
        <v>0</v>
      </c>
      <c r="R139" s="200">
        <f t="shared" si="2"/>
        <v>0</v>
      </c>
      <c r="S139" s="200">
        <v>0</v>
      </c>
      <c r="T139" s="201">
        <f t="shared" si="3"/>
        <v>0</v>
      </c>
      <c r="AR139" s="23" t="s">
        <v>151</v>
      </c>
      <c r="AT139" s="23" t="s">
        <v>146</v>
      </c>
      <c r="AU139" s="23" t="s">
        <v>83</v>
      </c>
      <c r="AY139" s="23" t="s">
        <v>144</v>
      </c>
      <c r="BE139" s="202">
        <f t="shared" si="4"/>
        <v>0</v>
      </c>
      <c r="BF139" s="202">
        <f t="shared" si="5"/>
        <v>0</v>
      </c>
      <c r="BG139" s="202">
        <f t="shared" si="6"/>
        <v>0</v>
      </c>
      <c r="BH139" s="202">
        <f t="shared" si="7"/>
        <v>0</v>
      </c>
      <c r="BI139" s="202">
        <f t="shared" si="8"/>
        <v>0</v>
      </c>
      <c r="BJ139" s="23" t="s">
        <v>83</v>
      </c>
      <c r="BK139" s="202">
        <f t="shared" si="9"/>
        <v>0</v>
      </c>
      <c r="BL139" s="23" t="s">
        <v>151</v>
      </c>
      <c r="BM139" s="23" t="s">
        <v>401</v>
      </c>
    </row>
    <row r="140" spans="2:65" s="1" customFormat="1" ht="16.5" customHeight="1">
      <c r="B140" s="40"/>
      <c r="C140" s="191" t="s">
        <v>9</v>
      </c>
      <c r="D140" s="191" t="s">
        <v>146</v>
      </c>
      <c r="E140" s="192" t="s">
        <v>1224</v>
      </c>
      <c r="F140" s="193" t="s">
        <v>1225</v>
      </c>
      <c r="G140" s="194" t="s">
        <v>1061</v>
      </c>
      <c r="H140" s="195">
        <v>2</v>
      </c>
      <c r="I140" s="196"/>
      <c r="J140" s="197">
        <f t="shared" si="0"/>
        <v>0</v>
      </c>
      <c r="K140" s="193" t="s">
        <v>21</v>
      </c>
      <c r="L140" s="60"/>
      <c r="M140" s="198" t="s">
        <v>21</v>
      </c>
      <c r="N140" s="199" t="s">
        <v>46</v>
      </c>
      <c r="O140" s="41"/>
      <c r="P140" s="200">
        <f t="shared" si="1"/>
        <v>0</v>
      </c>
      <c r="Q140" s="200">
        <v>0</v>
      </c>
      <c r="R140" s="200">
        <f t="shared" si="2"/>
        <v>0</v>
      </c>
      <c r="S140" s="200">
        <v>0</v>
      </c>
      <c r="T140" s="201">
        <f t="shared" si="3"/>
        <v>0</v>
      </c>
      <c r="AR140" s="23" t="s">
        <v>151</v>
      </c>
      <c r="AT140" s="23" t="s">
        <v>146</v>
      </c>
      <c r="AU140" s="23" t="s">
        <v>83</v>
      </c>
      <c r="AY140" s="23" t="s">
        <v>144</v>
      </c>
      <c r="BE140" s="202">
        <f t="shared" si="4"/>
        <v>0</v>
      </c>
      <c r="BF140" s="202">
        <f t="shared" si="5"/>
        <v>0</v>
      </c>
      <c r="BG140" s="202">
        <f t="shared" si="6"/>
        <v>0</v>
      </c>
      <c r="BH140" s="202">
        <f t="shared" si="7"/>
        <v>0</v>
      </c>
      <c r="BI140" s="202">
        <f t="shared" si="8"/>
        <v>0</v>
      </c>
      <c r="BJ140" s="23" t="s">
        <v>83</v>
      </c>
      <c r="BK140" s="202">
        <f t="shared" si="9"/>
        <v>0</v>
      </c>
      <c r="BL140" s="23" t="s">
        <v>151</v>
      </c>
      <c r="BM140" s="23" t="s">
        <v>412</v>
      </c>
    </row>
    <row r="141" spans="2:65" s="1" customFormat="1" ht="25.5" customHeight="1">
      <c r="B141" s="40"/>
      <c r="C141" s="191" t="s">
        <v>267</v>
      </c>
      <c r="D141" s="191" t="s">
        <v>146</v>
      </c>
      <c r="E141" s="192" t="s">
        <v>1226</v>
      </c>
      <c r="F141" s="193" t="s">
        <v>1227</v>
      </c>
      <c r="G141" s="194" t="s">
        <v>1204</v>
      </c>
      <c r="H141" s="195">
        <v>12</v>
      </c>
      <c r="I141" s="196"/>
      <c r="J141" s="197">
        <f t="shared" si="0"/>
        <v>0</v>
      </c>
      <c r="K141" s="193" t="s">
        <v>21</v>
      </c>
      <c r="L141" s="60"/>
      <c r="M141" s="198" t="s">
        <v>21</v>
      </c>
      <c r="N141" s="199" t="s">
        <v>46</v>
      </c>
      <c r="O141" s="41"/>
      <c r="P141" s="200">
        <f t="shared" si="1"/>
        <v>0</v>
      </c>
      <c r="Q141" s="200">
        <v>0</v>
      </c>
      <c r="R141" s="200">
        <f t="shared" si="2"/>
        <v>0</v>
      </c>
      <c r="S141" s="200">
        <v>0</v>
      </c>
      <c r="T141" s="201">
        <f t="shared" si="3"/>
        <v>0</v>
      </c>
      <c r="AR141" s="23" t="s">
        <v>151</v>
      </c>
      <c r="AT141" s="23" t="s">
        <v>146</v>
      </c>
      <c r="AU141" s="23" t="s">
        <v>83</v>
      </c>
      <c r="AY141" s="23" t="s">
        <v>144</v>
      </c>
      <c r="BE141" s="202">
        <f t="shared" si="4"/>
        <v>0</v>
      </c>
      <c r="BF141" s="202">
        <f t="shared" si="5"/>
        <v>0</v>
      </c>
      <c r="BG141" s="202">
        <f t="shared" si="6"/>
        <v>0</v>
      </c>
      <c r="BH141" s="202">
        <f t="shared" si="7"/>
        <v>0</v>
      </c>
      <c r="BI141" s="202">
        <f t="shared" si="8"/>
        <v>0</v>
      </c>
      <c r="BJ141" s="23" t="s">
        <v>83</v>
      </c>
      <c r="BK141" s="202">
        <f t="shared" si="9"/>
        <v>0</v>
      </c>
      <c r="BL141" s="23" t="s">
        <v>151</v>
      </c>
      <c r="BM141" s="23" t="s">
        <v>423</v>
      </c>
    </row>
    <row r="142" spans="2:65" s="1" customFormat="1" ht="25.5" customHeight="1">
      <c r="B142" s="40"/>
      <c r="C142" s="191" t="s">
        <v>271</v>
      </c>
      <c r="D142" s="191" t="s">
        <v>146</v>
      </c>
      <c r="E142" s="192" t="s">
        <v>1228</v>
      </c>
      <c r="F142" s="193" t="s">
        <v>1229</v>
      </c>
      <c r="G142" s="194" t="s">
        <v>1204</v>
      </c>
      <c r="H142" s="195">
        <v>15</v>
      </c>
      <c r="I142" s="196"/>
      <c r="J142" s="197">
        <f t="shared" si="0"/>
        <v>0</v>
      </c>
      <c r="K142" s="193" t="s">
        <v>21</v>
      </c>
      <c r="L142" s="60"/>
      <c r="M142" s="198" t="s">
        <v>21</v>
      </c>
      <c r="N142" s="199" t="s">
        <v>46</v>
      </c>
      <c r="O142" s="41"/>
      <c r="P142" s="200">
        <f t="shared" si="1"/>
        <v>0</v>
      </c>
      <c r="Q142" s="200">
        <v>0</v>
      </c>
      <c r="R142" s="200">
        <f t="shared" si="2"/>
        <v>0</v>
      </c>
      <c r="S142" s="200">
        <v>0</v>
      </c>
      <c r="T142" s="201">
        <f t="shared" si="3"/>
        <v>0</v>
      </c>
      <c r="AR142" s="23" t="s">
        <v>151</v>
      </c>
      <c r="AT142" s="23" t="s">
        <v>146</v>
      </c>
      <c r="AU142" s="23" t="s">
        <v>83</v>
      </c>
      <c r="AY142" s="23" t="s">
        <v>144</v>
      </c>
      <c r="BE142" s="202">
        <f t="shared" si="4"/>
        <v>0</v>
      </c>
      <c r="BF142" s="202">
        <f t="shared" si="5"/>
        <v>0</v>
      </c>
      <c r="BG142" s="202">
        <f t="shared" si="6"/>
        <v>0</v>
      </c>
      <c r="BH142" s="202">
        <f t="shared" si="7"/>
        <v>0</v>
      </c>
      <c r="BI142" s="202">
        <f t="shared" si="8"/>
        <v>0</v>
      </c>
      <c r="BJ142" s="23" t="s">
        <v>83</v>
      </c>
      <c r="BK142" s="202">
        <f t="shared" si="9"/>
        <v>0</v>
      </c>
      <c r="BL142" s="23" t="s">
        <v>151</v>
      </c>
      <c r="BM142" s="23" t="s">
        <v>436</v>
      </c>
    </row>
    <row r="143" spans="2:65" s="1" customFormat="1" ht="25.5" customHeight="1">
      <c r="B143" s="40"/>
      <c r="C143" s="191" t="s">
        <v>273</v>
      </c>
      <c r="D143" s="191" t="s">
        <v>146</v>
      </c>
      <c r="E143" s="192" t="s">
        <v>1230</v>
      </c>
      <c r="F143" s="193" t="s">
        <v>1231</v>
      </c>
      <c r="G143" s="194" t="s">
        <v>1204</v>
      </c>
      <c r="H143" s="195">
        <v>40</v>
      </c>
      <c r="I143" s="196"/>
      <c r="J143" s="197">
        <f t="shared" si="0"/>
        <v>0</v>
      </c>
      <c r="K143" s="193" t="s">
        <v>21</v>
      </c>
      <c r="L143" s="60"/>
      <c r="M143" s="198" t="s">
        <v>21</v>
      </c>
      <c r="N143" s="199" t="s">
        <v>46</v>
      </c>
      <c r="O143" s="41"/>
      <c r="P143" s="200">
        <f t="shared" si="1"/>
        <v>0</v>
      </c>
      <c r="Q143" s="200">
        <v>0</v>
      </c>
      <c r="R143" s="200">
        <f t="shared" si="2"/>
        <v>0</v>
      </c>
      <c r="S143" s="200">
        <v>0</v>
      </c>
      <c r="T143" s="201">
        <f t="shared" si="3"/>
        <v>0</v>
      </c>
      <c r="AR143" s="23" t="s">
        <v>151</v>
      </c>
      <c r="AT143" s="23" t="s">
        <v>146</v>
      </c>
      <c r="AU143" s="23" t="s">
        <v>83</v>
      </c>
      <c r="AY143" s="23" t="s">
        <v>144</v>
      </c>
      <c r="BE143" s="202">
        <f t="shared" si="4"/>
        <v>0</v>
      </c>
      <c r="BF143" s="202">
        <f t="shared" si="5"/>
        <v>0</v>
      </c>
      <c r="BG143" s="202">
        <f t="shared" si="6"/>
        <v>0</v>
      </c>
      <c r="BH143" s="202">
        <f t="shared" si="7"/>
        <v>0</v>
      </c>
      <c r="BI143" s="202">
        <f t="shared" si="8"/>
        <v>0</v>
      </c>
      <c r="BJ143" s="23" t="s">
        <v>83</v>
      </c>
      <c r="BK143" s="202">
        <f t="shared" si="9"/>
        <v>0</v>
      </c>
      <c r="BL143" s="23" t="s">
        <v>151</v>
      </c>
      <c r="BM143" s="23" t="s">
        <v>453</v>
      </c>
    </row>
    <row r="144" spans="2:65" s="1" customFormat="1" ht="25.5" customHeight="1">
      <c r="B144" s="40"/>
      <c r="C144" s="191" t="s">
        <v>277</v>
      </c>
      <c r="D144" s="191" t="s">
        <v>146</v>
      </c>
      <c r="E144" s="192" t="s">
        <v>1232</v>
      </c>
      <c r="F144" s="193" t="s">
        <v>1233</v>
      </c>
      <c r="G144" s="194" t="s">
        <v>1204</v>
      </c>
      <c r="H144" s="195">
        <v>70</v>
      </c>
      <c r="I144" s="196"/>
      <c r="J144" s="197">
        <f t="shared" si="0"/>
        <v>0</v>
      </c>
      <c r="K144" s="193" t="s">
        <v>21</v>
      </c>
      <c r="L144" s="60"/>
      <c r="M144" s="198" t="s">
        <v>21</v>
      </c>
      <c r="N144" s="199" t="s">
        <v>46</v>
      </c>
      <c r="O144" s="41"/>
      <c r="P144" s="200">
        <f t="shared" si="1"/>
        <v>0</v>
      </c>
      <c r="Q144" s="200">
        <v>0</v>
      </c>
      <c r="R144" s="200">
        <f t="shared" si="2"/>
        <v>0</v>
      </c>
      <c r="S144" s="200">
        <v>0</v>
      </c>
      <c r="T144" s="201">
        <f t="shared" si="3"/>
        <v>0</v>
      </c>
      <c r="AR144" s="23" t="s">
        <v>151</v>
      </c>
      <c r="AT144" s="23" t="s">
        <v>146</v>
      </c>
      <c r="AU144" s="23" t="s">
        <v>83</v>
      </c>
      <c r="AY144" s="23" t="s">
        <v>144</v>
      </c>
      <c r="BE144" s="202">
        <f t="shared" si="4"/>
        <v>0</v>
      </c>
      <c r="BF144" s="202">
        <f t="shared" si="5"/>
        <v>0</v>
      </c>
      <c r="BG144" s="202">
        <f t="shared" si="6"/>
        <v>0</v>
      </c>
      <c r="BH144" s="202">
        <f t="shared" si="7"/>
        <v>0</v>
      </c>
      <c r="BI144" s="202">
        <f t="shared" si="8"/>
        <v>0</v>
      </c>
      <c r="BJ144" s="23" t="s">
        <v>83</v>
      </c>
      <c r="BK144" s="202">
        <f t="shared" si="9"/>
        <v>0</v>
      </c>
      <c r="BL144" s="23" t="s">
        <v>151</v>
      </c>
      <c r="BM144" s="23" t="s">
        <v>465</v>
      </c>
    </row>
    <row r="145" spans="2:65" s="1" customFormat="1" ht="16.5" customHeight="1">
      <c r="B145" s="40"/>
      <c r="C145" s="191" t="s">
        <v>282</v>
      </c>
      <c r="D145" s="191" t="s">
        <v>146</v>
      </c>
      <c r="E145" s="192" t="s">
        <v>1234</v>
      </c>
      <c r="F145" s="193" t="s">
        <v>1235</v>
      </c>
      <c r="G145" s="194" t="s">
        <v>218</v>
      </c>
      <c r="H145" s="195">
        <v>2</v>
      </c>
      <c r="I145" s="196"/>
      <c r="J145" s="197">
        <f t="shared" si="0"/>
        <v>0</v>
      </c>
      <c r="K145" s="193" t="s">
        <v>21</v>
      </c>
      <c r="L145" s="60"/>
      <c r="M145" s="198" t="s">
        <v>21</v>
      </c>
      <c r="N145" s="199" t="s">
        <v>46</v>
      </c>
      <c r="O145" s="41"/>
      <c r="P145" s="200">
        <f t="shared" si="1"/>
        <v>0</v>
      </c>
      <c r="Q145" s="200">
        <v>0</v>
      </c>
      <c r="R145" s="200">
        <f t="shared" si="2"/>
        <v>0</v>
      </c>
      <c r="S145" s="200">
        <v>0</v>
      </c>
      <c r="T145" s="201">
        <f t="shared" si="3"/>
        <v>0</v>
      </c>
      <c r="AR145" s="23" t="s">
        <v>151</v>
      </c>
      <c r="AT145" s="23" t="s">
        <v>146</v>
      </c>
      <c r="AU145" s="23" t="s">
        <v>83</v>
      </c>
      <c r="AY145" s="23" t="s">
        <v>144</v>
      </c>
      <c r="BE145" s="202">
        <f t="shared" si="4"/>
        <v>0</v>
      </c>
      <c r="BF145" s="202">
        <f t="shared" si="5"/>
        <v>0</v>
      </c>
      <c r="BG145" s="202">
        <f t="shared" si="6"/>
        <v>0</v>
      </c>
      <c r="BH145" s="202">
        <f t="shared" si="7"/>
        <v>0</v>
      </c>
      <c r="BI145" s="202">
        <f t="shared" si="8"/>
        <v>0</v>
      </c>
      <c r="BJ145" s="23" t="s">
        <v>83</v>
      </c>
      <c r="BK145" s="202">
        <f t="shared" si="9"/>
        <v>0</v>
      </c>
      <c r="BL145" s="23" t="s">
        <v>151</v>
      </c>
      <c r="BM145" s="23" t="s">
        <v>479</v>
      </c>
    </row>
    <row r="146" spans="2:65" s="1" customFormat="1" ht="16.5" customHeight="1">
      <c r="B146" s="40"/>
      <c r="C146" s="191" t="s">
        <v>291</v>
      </c>
      <c r="D146" s="191" t="s">
        <v>146</v>
      </c>
      <c r="E146" s="192" t="s">
        <v>1236</v>
      </c>
      <c r="F146" s="193" t="s">
        <v>1237</v>
      </c>
      <c r="G146" s="194" t="s">
        <v>1238</v>
      </c>
      <c r="H146" s="195">
        <v>2</v>
      </c>
      <c r="I146" s="196"/>
      <c r="J146" s="197">
        <f t="shared" si="0"/>
        <v>0</v>
      </c>
      <c r="K146" s="193" t="s">
        <v>21</v>
      </c>
      <c r="L146" s="60"/>
      <c r="M146" s="198" t="s">
        <v>21</v>
      </c>
      <c r="N146" s="199" t="s">
        <v>46</v>
      </c>
      <c r="O146" s="41"/>
      <c r="P146" s="200">
        <f t="shared" si="1"/>
        <v>0</v>
      </c>
      <c r="Q146" s="200">
        <v>0</v>
      </c>
      <c r="R146" s="200">
        <f t="shared" si="2"/>
        <v>0</v>
      </c>
      <c r="S146" s="200">
        <v>0</v>
      </c>
      <c r="T146" s="201">
        <f t="shared" si="3"/>
        <v>0</v>
      </c>
      <c r="AR146" s="23" t="s">
        <v>151</v>
      </c>
      <c r="AT146" s="23" t="s">
        <v>146</v>
      </c>
      <c r="AU146" s="23" t="s">
        <v>83</v>
      </c>
      <c r="AY146" s="23" t="s">
        <v>144</v>
      </c>
      <c r="BE146" s="202">
        <f t="shared" si="4"/>
        <v>0</v>
      </c>
      <c r="BF146" s="202">
        <f t="shared" si="5"/>
        <v>0</v>
      </c>
      <c r="BG146" s="202">
        <f t="shared" si="6"/>
        <v>0</v>
      </c>
      <c r="BH146" s="202">
        <f t="shared" si="7"/>
        <v>0</v>
      </c>
      <c r="BI146" s="202">
        <f t="shared" si="8"/>
        <v>0</v>
      </c>
      <c r="BJ146" s="23" t="s">
        <v>83</v>
      </c>
      <c r="BK146" s="202">
        <f t="shared" si="9"/>
        <v>0</v>
      </c>
      <c r="BL146" s="23" t="s">
        <v>151</v>
      </c>
      <c r="BM146" s="23" t="s">
        <v>494</v>
      </c>
    </row>
    <row r="147" spans="2:65" s="1" customFormat="1" ht="16.5" customHeight="1">
      <c r="B147" s="40"/>
      <c r="C147" s="191" t="s">
        <v>295</v>
      </c>
      <c r="D147" s="191" t="s">
        <v>146</v>
      </c>
      <c r="E147" s="192" t="s">
        <v>1239</v>
      </c>
      <c r="F147" s="193" t="s">
        <v>1240</v>
      </c>
      <c r="G147" s="194" t="s">
        <v>1238</v>
      </c>
      <c r="H147" s="195">
        <v>2</v>
      </c>
      <c r="I147" s="196"/>
      <c r="J147" s="197">
        <f t="shared" si="0"/>
        <v>0</v>
      </c>
      <c r="K147" s="193" t="s">
        <v>21</v>
      </c>
      <c r="L147" s="60"/>
      <c r="M147" s="198" t="s">
        <v>21</v>
      </c>
      <c r="N147" s="199" t="s">
        <v>46</v>
      </c>
      <c r="O147" s="41"/>
      <c r="P147" s="200">
        <f t="shared" si="1"/>
        <v>0</v>
      </c>
      <c r="Q147" s="200">
        <v>0</v>
      </c>
      <c r="R147" s="200">
        <f t="shared" si="2"/>
        <v>0</v>
      </c>
      <c r="S147" s="200">
        <v>0</v>
      </c>
      <c r="T147" s="201">
        <f t="shared" si="3"/>
        <v>0</v>
      </c>
      <c r="AR147" s="23" t="s">
        <v>151</v>
      </c>
      <c r="AT147" s="23" t="s">
        <v>146</v>
      </c>
      <c r="AU147" s="23" t="s">
        <v>83</v>
      </c>
      <c r="AY147" s="23" t="s">
        <v>144</v>
      </c>
      <c r="BE147" s="202">
        <f t="shared" si="4"/>
        <v>0</v>
      </c>
      <c r="BF147" s="202">
        <f t="shared" si="5"/>
        <v>0</v>
      </c>
      <c r="BG147" s="202">
        <f t="shared" si="6"/>
        <v>0</v>
      </c>
      <c r="BH147" s="202">
        <f t="shared" si="7"/>
        <v>0</v>
      </c>
      <c r="BI147" s="202">
        <f t="shared" si="8"/>
        <v>0</v>
      </c>
      <c r="BJ147" s="23" t="s">
        <v>83</v>
      </c>
      <c r="BK147" s="202">
        <f t="shared" si="9"/>
        <v>0</v>
      </c>
      <c r="BL147" s="23" t="s">
        <v>151</v>
      </c>
      <c r="BM147" s="23" t="s">
        <v>503</v>
      </c>
    </row>
    <row r="148" spans="2:65" s="1" customFormat="1" ht="16.5" customHeight="1">
      <c r="B148" s="40"/>
      <c r="C148" s="191" t="s">
        <v>300</v>
      </c>
      <c r="D148" s="191" t="s">
        <v>146</v>
      </c>
      <c r="E148" s="192" t="s">
        <v>1241</v>
      </c>
      <c r="F148" s="193" t="s">
        <v>1242</v>
      </c>
      <c r="G148" s="194" t="s">
        <v>1238</v>
      </c>
      <c r="H148" s="195">
        <v>2</v>
      </c>
      <c r="I148" s="196"/>
      <c r="J148" s="197">
        <f t="shared" si="0"/>
        <v>0</v>
      </c>
      <c r="K148" s="193" t="s">
        <v>21</v>
      </c>
      <c r="L148" s="60"/>
      <c r="M148" s="198" t="s">
        <v>21</v>
      </c>
      <c r="N148" s="199" t="s">
        <v>46</v>
      </c>
      <c r="O148" s="41"/>
      <c r="P148" s="200">
        <f t="shared" si="1"/>
        <v>0</v>
      </c>
      <c r="Q148" s="200">
        <v>0</v>
      </c>
      <c r="R148" s="200">
        <f t="shared" si="2"/>
        <v>0</v>
      </c>
      <c r="S148" s="200">
        <v>0</v>
      </c>
      <c r="T148" s="201">
        <f t="shared" si="3"/>
        <v>0</v>
      </c>
      <c r="AR148" s="23" t="s">
        <v>151</v>
      </c>
      <c r="AT148" s="23" t="s">
        <v>146</v>
      </c>
      <c r="AU148" s="23" t="s">
        <v>83</v>
      </c>
      <c r="AY148" s="23" t="s">
        <v>144</v>
      </c>
      <c r="BE148" s="202">
        <f t="shared" si="4"/>
        <v>0</v>
      </c>
      <c r="BF148" s="202">
        <f t="shared" si="5"/>
        <v>0</v>
      </c>
      <c r="BG148" s="202">
        <f t="shared" si="6"/>
        <v>0</v>
      </c>
      <c r="BH148" s="202">
        <f t="shared" si="7"/>
        <v>0</v>
      </c>
      <c r="BI148" s="202">
        <f t="shared" si="8"/>
        <v>0</v>
      </c>
      <c r="BJ148" s="23" t="s">
        <v>83</v>
      </c>
      <c r="BK148" s="202">
        <f t="shared" si="9"/>
        <v>0</v>
      </c>
      <c r="BL148" s="23" t="s">
        <v>151</v>
      </c>
      <c r="BM148" s="23" t="s">
        <v>512</v>
      </c>
    </row>
    <row r="149" spans="2:65" s="10" customFormat="1" ht="37.35" customHeight="1">
      <c r="B149" s="175"/>
      <c r="C149" s="176"/>
      <c r="D149" s="177" t="s">
        <v>74</v>
      </c>
      <c r="E149" s="178" t="s">
        <v>1243</v>
      </c>
      <c r="F149" s="178" t="s">
        <v>1244</v>
      </c>
      <c r="G149" s="176"/>
      <c r="H149" s="176"/>
      <c r="I149" s="179"/>
      <c r="J149" s="180">
        <f>BK149</f>
        <v>0</v>
      </c>
      <c r="K149" s="176"/>
      <c r="L149" s="181"/>
      <c r="M149" s="182"/>
      <c r="N149" s="183"/>
      <c r="O149" s="183"/>
      <c r="P149" s="184">
        <f>SUM(P150:P154)</f>
        <v>0</v>
      </c>
      <c r="Q149" s="183"/>
      <c r="R149" s="184">
        <f>SUM(R150:R154)</f>
        <v>0</v>
      </c>
      <c r="S149" s="183"/>
      <c r="T149" s="185">
        <f>SUM(T150:T154)</f>
        <v>0</v>
      </c>
      <c r="AR149" s="186" t="s">
        <v>83</v>
      </c>
      <c r="AT149" s="187" t="s">
        <v>74</v>
      </c>
      <c r="AU149" s="187" t="s">
        <v>75</v>
      </c>
      <c r="AY149" s="186" t="s">
        <v>144</v>
      </c>
      <c r="BK149" s="188">
        <f>SUM(BK150:BK154)</f>
        <v>0</v>
      </c>
    </row>
    <row r="150" spans="2:65" s="1" customFormat="1" ht="16.5" customHeight="1">
      <c r="B150" s="40"/>
      <c r="C150" s="191" t="s">
        <v>320</v>
      </c>
      <c r="D150" s="191" t="s">
        <v>146</v>
      </c>
      <c r="E150" s="192" t="s">
        <v>1245</v>
      </c>
      <c r="F150" s="193" t="s">
        <v>1246</v>
      </c>
      <c r="G150" s="194" t="s">
        <v>1247</v>
      </c>
      <c r="H150" s="195">
        <v>4</v>
      </c>
      <c r="I150" s="196"/>
      <c r="J150" s="197">
        <f>ROUND(I150*H150,2)</f>
        <v>0</v>
      </c>
      <c r="K150" s="193" t="s">
        <v>21</v>
      </c>
      <c r="L150" s="60"/>
      <c r="M150" s="198" t="s">
        <v>21</v>
      </c>
      <c r="N150" s="199" t="s">
        <v>46</v>
      </c>
      <c r="O150" s="4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3" t="s">
        <v>151</v>
      </c>
      <c r="AT150" s="23" t="s">
        <v>146</v>
      </c>
      <c r="AU150" s="23" t="s">
        <v>83</v>
      </c>
      <c r="AY150" s="23" t="s">
        <v>144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3" t="s">
        <v>83</v>
      </c>
      <c r="BK150" s="202">
        <f>ROUND(I150*H150,2)</f>
        <v>0</v>
      </c>
      <c r="BL150" s="23" t="s">
        <v>151</v>
      </c>
      <c r="BM150" s="23" t="s">
        <v>526</v>
      </c>
    </row>
    <row r="151" spans="2:65" s="1" customFormat="1" ht="16.5" customHeight="1">
      <c r="B151" s="40"/>
      <c r="C151" s="191" t="s">
        <v>332</v>
      </c>
      <c r="D151" s="191" t="s">
        <v>146</v>
      </c>
      <c r="E151" s="192" t="s">
        <v>1248</v>
      </c>
      <c r="F151" s="193" t="s">
        <v>1249</v>
      </c>
      <c r="G151" s="194" t="s">
        <v>1247</v>
      </c>
      <c r="H151" s="195">
        <v>2</v>
      </c>
      <c r="I151" s="196"/>
      <c r="J151" s="197">
        <f>ROUND(I151*H151,2)</f>
        <v>0</v>
      </c>
      <c r="K151" s="193" t="s">
        <v>21</v>
      </c>
      <c r="L151" s="60"/>
      <c r="M151" s="198" t="s">
        <v>21</v>
      </c>
      <c r="N151" s="199" t="s">
        <v>46</v>
      </c>
      <c r="O151" s="4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3" t="s">
        <v>151</v>
      </c>
      <c r="AT151" s="23" t="s">
        <v>146</v>
      </c>
      <c r="AU151" s="23" t="s">
        <v>83</v>
      </c>
      <c r="AY151" s="23" t="s">
        <v>144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3" t="s">
        <v>83</v>
      </c>
      <c r="BK151" s="202">
        <f>ROUND(I151*H151,2)</f>
        <v>0</v>
      </c>
      <c r="BL151" s="23" t="s">
        <v>151</v>
      </c>
      <c r="BM151" s="23" t="s">
        <v>534</v>
      </c>
    </row>
    <row r="152" spans="2:65" s="1" customFormat="1" ht="16.5" customHeight="1">
      <c r="B152" s="40"/>
      <c r="C152" s="191" t="s">
        <v>350</v>
      </c>
      <c r="D152" s="191" t="s">
        <v>146</v>
      </c>
      <c r="E152" s="192" t="s">
        <v>1250</v>
      </c>
      <c r="F152" s="193" t="s">
        <v>1251</v>
      </c>
      <c r="G152" s="194" t="s">
        <v>1247</v>
      </c>
      <c r="H152" s="195">
        <v>8</v>
      </c>
      <c r="I152" s="196"/>
      <c r="J152" s="197">
        <f>ROUND(I152*H152,2)</f>
        <v>0</v>
      </c>
      <c r="K152" s="193" t="s">
        <v>21</v>
      </c>
      <c r="L152" s="60"/>
      <c r="M152" s="198" t="s">
        <v>21</v>
      </c>
      <c r="N152" s="199" t="s">
        <v>46</v>
      </c>
      <c r="O152" s="4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3" t="s">
        <v>151</v>
      </c>
      <c r="AT152" s="23" t="s">
        <v>146</v>
      </c>
      <c r="AU152" s="23" t="s">
        <v>83</v>
      </c>
      <c r="AY152" s="23" t="s">
        <v>144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3" t="s">
        <v>83</v>
      </c>
      <c r="BK152" s="202">
        <f>ROUND(I152*H152,2)</f>
        <v>0</v>
      </c>
      <c r="BL152" s="23" t="s">
        <v>151</v>
      </c>
      <c r="BM152" s="23" t="s">
        <v>542</v>
      </c>
    </row>
    <row r="153" spans="2:65" s="1" customFormat="1" ht="38.25" customHeight="1">
      <c r="B153" s="40"/>
      <c r="C153" s="191" t="s">
        <v>355</v>
      </c>
      <c r="D153" s="191" t="s">
        <v>146</v>
      </c>
      <c r="E153" s="192" t="s">
        <v>1252</v>
      </c>
      <c r="F153" s="193" t="s">
        <v>1253</v>
      </c>
      <c r="G153" s="194" t="s">
        <v>1247</v>
      </c>
      <c r="H153" s="195">
        <v>5</v>
      </c>
      <c r="I153" s="196"/>
      <c r="J153" s="197">
        <f>ROUND(I153*H153,2)</f>
        <v>0</v>
      </c>
      <c r="K153" s="193" t="s">
        <v>21</v>
      </c>
      <c r="L153" s="60"/>
      <c r="M153" s="198" t="s">
        <v>21</v>
      </c>
      <c r="N153" s="199" t="s">
        <v>46</v>
      </c>
      <c r="O153" s="4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3" t="s">
        <v>151</v>
      </c>
      <c r="AT153" s="23" t="s">
        <v>146</v>
      </c>
      <c r="AU153" s="23" t="s">
        <v>83</v>
      </c>
      <c r="AY153" s="23" t="s">
        <v>144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3" t="s">
        <v>83</v>
      </c>
      <c r="BK153" s="202">
        <f>ROUND(I153*H153,2)</f>
        <v>0</v>
      </c>
      <c r="BL153" s="23" t="s">
        <v>151</v>
      </c>
      <c r="BM153" s="23" t="s">
        <v>550</v>
      </c>
    </row>
    <row r="154" spans="2:65" s="1" customFormat="1" ht="16.5" customHeight="1">
      <c r="B154" s="40"/>
      <c r="C154" s="191" t="s">
        <v>360</v>
      </c>
      <c r="D154" s="191" t="s">
        <v>146</v>
      </c>
      <c r="E154" s="192" t="s">
        <v>1254</v>
      </c>
      <c r="F154" s="193" t="s">
        <v>1255</v>
      </c>
      <c r="G154" s="194" t="s">
        <v>1238</v>
      </c>
      <c r="H154" s="195">
        <v>1</v>
      </c>
      <c r="I154" s="196"/>
      <c r="J154" s="197">
        <f>ROUND(I154*H154,2)</f>
        <v>0</v>
      </c>
      <c r="K154" s="193" t="s">
        <v>21</v>
      </c>
      <c r="L154" s="60"/>
      <c r="M154" s="198" t="s">
        <v>21</v>
      </c>
      <c r="N154" s="247" t="s">
        <v>46</v>
      </c>
      <c r="O154" s="248"/>
      <c r="P154" s="249">
        <f>O154*H154</f>
        <v>0</v>
      </c>
      <c r="Q154" s="249">
        <v>0</v>
      </c>
      <c r="R154" s="249">
        <f>Q154*H154</f>
        <v>0</v>
      </c>
      <c r="S154" s="249">
        <v>0</v>
      </c>
      <c r="T154" s="250">
        <f>S154*H154</f>
        <v>0</v>
      </c>
      <c r="AR154" s="23" t="s">
        <v>151</v>
      </c>
      <c r="AT154" s="23" t="s">
        <v>146</v>
      </c>
      <c r="AU154" s="23" t="s">
        <v>83</v>
      </c>
      <c r="AY154" s="23" t="s">
        <v>144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3" t="s">
        <v>83</v>
      </c>
      <c r="BK154" s="202">
        <f>ROUND(I154*H154,2)</f>
        <v>0</v>
      </c>
      <c r="BL154" s="23" t="s">
        <v>151</v>
      </c>
      <c r="BM154" s="23" t="s">
        <v>558</v>
      </c>
    </row>
    <row r="155" spans="2:65" s="1" customFormat="1" ht="6.95" customHeight="1">
      <c r="B155" s="55"/>
      <c r="C155" s="56"/>
      <c r="D155" s="56"/>
      <c r="E155" s="56"/>
      <c r="F155" s="56"/>
      <c r="G155" s="56"/>
      <c r="H155" s="56"/>
      <c r="I155" s="138"/>
      <c r="J155" s="56"/>
      <c r="K155" s="56"/>
      <c r="L155" s="60"/>
    </row>
  </sheetData>
  <sheetProtection algorithmName="SHA-512" hashValue="s4UTZ7fjfwSgTToBD1g9bFiICg6Hrcru+HFh1WW1M0qVF+MDewvSjj8lmgyh3CkYIBzVhDDi7Z6JObk/WofVkA==" saltValue="3GcxJO9rTIf5rpdLWUjRUj+Ed8nZJwXhFklpEx0rVfRGQBmCpe3UDsHOPAhbC3xrhHEzuD1kk1TgcJ0vijUDoA==" spinCount="100000" sheet="1" objects="1" scenarios="1" formatColumns="0" formatRows="0" autoFilter="0"/>
  <autoFilter ref="C77:K154" xr:uid="{00000000-0009-0000-0000-000005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500-000000000000}"/>
    <hyperlink ref="G1:H1" location="C54" display="2) Rekapitulace" xr:uid="{00000000-0004-0000-0500-000001000000}"/>
    <hyperlink ref="J1" location="C77" display="3) Soupis prací" xr:uid="{00000000-0004-0000-0500-000002000000}"/>
    <hyperlink ref="L1:V1" location="'Rekapitulace stavby'!C2" display="Rekapitulace stavby" xr:uid="{00000000-0004-0000-05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1" customWidth="1"/>
    <col min="2" max="2" width="1.6640625" style="251" customWidth="1"/>
    <col min="3" max="4" width="5" style="251" customWidth="1"/>
    <col min="5" max="5" width="11.6640625" style="251" customWidth="1"/>
    <col min="6" max="6" width="9.1640625" style="251" customWidth="1"/>
    <col min="7" max="7" width="5" style="251" customWidth="1"/>
    <col min="8" max="8" width="77.83203125" style="251" customWidth="1"/>
    <col min="9" max="10" width="20" style="251" customWidth="1"/>
    <col min="11" max="11" width="1.6640625" style="251" customWidth="1"/>
  </cols>
  <sheetData>
    <row r="1" spans="2:11" ht="37.5" customHeight="1"/>
    <row r="2" spans="2:1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4" customFormat="1" ht="45" customHeight="1">
      <c r="B3" s="255"/>
      <c r="C3" s="377" t="s">
        <v>1256</v>
      </c>
      <c r="D3" s="377"/>
      <c r="E3" s="377"/>
      <c r="F3" s="377"/>
      <c r="G3" s="377"/>
      <c r="H3" s="377"/>
      <c r="I3" s="377"/>
      <c r="J3" s="377"/>
      <c r="K3" s="256"/>
    </row>
    <row r="4" spans="2:11" ht="25.5" customHeight="1">
      <c r="B4" s="257"/>
      <c r="C4" s="378" t="s">
        <v>1257</v>
      </c>
      <c r="D4" s="378"/>
      <c r="E4" s="378"/>
      <c r="F4" s="378"/>
      <c r="G4" s="378"/>
      <c r="H4" s="378"/>
      <c r="I4" s="378"/>
      <c r="J4" s="378"/>
      <c r="K4" s="258"/>
    </row>
    <row r="5" spans="2:11" ht="5.25" customHeight="1">
      <c r="B5" s="257"/>
      <c r="C5" s="259"/>
      <c r="D5" s="259"/>
      <c r="E5" s="259"/>
      <c r="F5" s="259"/>
      <c r="G5" s="259"/>
      <c r="H5" s="259"/>
      <c r="I5" s="259"/>
      <c r="J5" s="259"/>
      <c r="K5" s="258"/>
    </row>
    <row r="6" spans="2:11" ht="15" customHeight="1">
      <c r="B6" s="257"/>
      <c r="C6" s="376" t="s">
        <v>1258</v>
      </c>
      <c r="D6" s="376"/>
      <c r="E6" s="376"/>
      <c r="F6" s="376"/>
      <c r="G6" s="376"/>
      <c r="H6" s="376"/>
      <c r="I6" s="376"/>
      <c r="J6" s="376"/>
      <c r="K6" s="258"/>
    </row>
    <row r="7" spans="2:11" ht="15" customHeight="1">
      <c r="B7" s="261"/>
      <c r="C7" s="376" t="s">
        <v>1259</v>
      </c>
      <c r="D7" s="376"/>
      <c r="E7" s="376"/>
      <c r="F7" s="376"/>
      <c r="G7" s="376"/>
      <c r="H7" s="376"/>
      <c r="I7" s="376"/>
      <c r="J7" s="376"/>
      <c r="K7" s="258"/>
    </row>
    <row r="8" spans="2:11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spans="2:11" ht="15" customHeight="1">
      <c r="B9" s="261"/>
      <c r="C9" s="376" t="s">
        <v>1260</v>
      </c>
      <c r="D9" s="376"/>
      <c r="E9" s="376"/>
      <c r="F9" s="376"/>
      <c r="G9" s="376"/>
      <c r="H9" s="376"/>
      <c r="I9" s="376"/>
      <c r="J9" s="376"/>
      <c r="K9" s="258"/>
    </row>
    <row r="10" spans="2:11" ht="15" customHeight="1">
      <c r="B10" s="261"/>
      <c r="C10" s="260"/>
      <c r="D10" s="376" t="s">
        <v>1261</v>
      </c>
      <c r="E10" s="376"/>
      <c r="F10" s="376"/>
      <c r="G10" s="376"/>
      <c r="H10" s="376"/>
      <c r="I10" s="376"/>
      <c r="J10" s="376"/>
      <c r="K10" s="258"/>
    </row>
    <row r="11" spans="2:11" ht="15" customHeight="1">
      <c r="B11" s="261"/>
      <c r="C11" s="262"/>
      <c r="D11" s="376" t="s">
        <v>1262</v>
      </c>
      <c r="E11" s="376"/>
      <c r="F11" s="376"/>
      <c r="G11" s="376"/>
      <c r="H11" s="376"/>
      <c r="I11" s="376"/>
      <c r="J11" s="376"/>
      <c r="K11" s="258"/>
    </row>
    <row r="12" spans="2:11" ht="12.75" customHeight="1">
      <c r="B12" s="261"/>
      <c r="C12" s="262"/>
      <c r="D12" s="262"/>
      <c r="E12" s="262"/>
      <c r="F12" s="262"/>
      <c r="G12" s="262"/>
      <c r="H12" s="262"/>
      <c r="I12" s="262"/>
      <c r="J12" s="262"/>
      <c r="K12" s="258"/>
    </row>
    <row r="13" spans="2:11" ht="15" customHeight="1">
      <c r="B13" s="261"/>
      <c r="C13" s="262"/>
      <c r="D13" s="376" t="s">
        <v>1263</v>
      </c>
      <c r="E13" s="376"/>
      <c r="F13" s="376"/>
      <c r="G13" s="376"/>
      <c r="H13" s="376"/>
      <c r="I13" s="376"/>
      <c r="J13" s="376"/>
      <c r="K13" s="258"/>
    </row>
    <row r="14" spans="2:11" ht="15" customHeight="1">
      <c r="B14" s="261"/>
      <c r="C14" s="262"/>
      <c r="D14" s="376" t="s">
        <v>1264</v>
      </c>
      <c r="E14" s="376"/>
      <c r="F14" s="376"/>
      <c r="G14" s="376"/>
      <c r="H14" s="376"/>
      <c r="I14" s="376"/>
      <c r="J14" s="376"/>
      <c r="K14" s="258"/>
    </row>
    <row r="15" spans="2:11" ht="15" customHeight="1">
      <c r="B15" s="261"/>
      <c r="C15" s="262"/>
      <c r="D15" s="376" t="s">
        <v>1265</v>
      </c>
      <c r="E15" s="376"/>
      <c r="F15" s="376"/>
      <c r="G15" s="376"/>
      <c r="H15" s="376"/>
      <c r="I15" s="376"/>
      <c r="J15" s="376"/>
      <c r="K15" s="258"/>
    </row>
    <row r="16" spans="2:11" ht="15" customHeight="1">
      <c r="B16" s="261"/>
      <c r="C16" s="262"/>
      <c r="D16" s="262"/>
      <c r="E16" s="263" t="s">
        <v>82</v>
      </c>
      <c r="F16" s="376" t="s">
        <v>1266</v>
      </c>
      <c r="G16" s="376"/>
      <c r="H16" s="376"/>
      <c r="I16" s="376"/>
      <c r="J16" s="376"/>
      <c r="K16" s="258"/>
    </row>
    <row r="17" spans="2:11" ht="15" customHeight="1">
      <c r="B17" s="261"/>
      <c r="C17" s="262"/>
      <c r="D17" s="262"/>
      <c r="E17" s="263" t="s">
        <v>1267</v>
      </c>
      <c r="F17" s="376" t="s">
        <v>1268</v>
      </c>
      <c r="G17" s="376"/>
      <c r="H17" s="376"/>
      <c r="I17" s="376"/>
      <c r="J17" s="376"/>
      <c r="K17" s="258"/>
    </row>
    <row r="18" spans="2:11" ht="15" customHeight="1">
      <c r="B18" s="261"/>
      <c r="C18" s="262"/>
      <c r="D18" s="262"/>
      <c r="E18" s="263" t="s">
        <v>1269</v>
      </c>
      <c r="F18" s="376" t="s">
        <v>1270</v>
      </c>
      <c r="G18" s="376"/>
      <c r="H18" s="376"/>
      <c r="I18" s="376"/>
      <c r="J18" s="376"/>
      <c r="K18" s="258"/>
    </row>
    <row r="19" spans="2:11" ht="15" customHeight="1">
      <c r="B19" s="261"/>
      <c r="C19" s="262"/>
      <c r="D19" s="262"/>
      <c r="E19" s="263" t="s">
        <v>1271</v>
      </c>
      <c r="F19" s="376" t="s">
        <v>1272</v>
      </c>
      <c r="G19" s="376"/>
      <c r="H19" s="376"/>
      <c r="I19" s="376"/>
      <c r="J19" s="376"/>
      <c r="K19" s="258"/>
    </row>
    <row r="20" spans="2:11" ht="15" customHeight="1">
      <c r="B20" s="261"/>
      <c r="C20" s="262"/>
      <c r="D20" s="262"/>
      <c r="E20" s="263" t="s">
        <v>1273</v>
      </c>
      <c r="F20" s="376" t="s">
        <v>1244</v>
      </c>
      <c r="G20" s="376"/>
      <c r="H20" s="376"/>
      <c r="I20" s="376"/>
      <c r="J20" s="376"/>
      <c r="K20" s="258"/>
    </row>
    <row r="21" spans="2:11" ht="15" customHeight="1">
      <c r="B21" s="261"/>
      <c r="C21" s="262"/>
      <c r="D21" s="262"/>
      <c r="E21" s="263" t="s">
        <v>1274</v>
      </c>
      <c r="F21" s="376" t="s">
        <v>1275</v>
      </c>
      <c r="G21" s="376"/>
      <c r="H21" s="376"/>
      <c r="I21" s="376"/>
      <c r="J21" s="376"/>
      <c r="K21" s="258"/>
    </row>
    <row r="22" spans="2:11" ht="12.75" customHeight="1">
      <c r="B22" s="261"/>
      <c r="C22" s="262"/>
      <c r="D22" s="262"/>
      <c r="E22" s="262"/>
      <c r="F22" s="262"/>
      <c r="G22" s="262"/>
      <c r="H22" s="262"/>
      <c r="I22" s="262"/>
      <c r="J22" s="262"/>
      <c r="K22" s="258"/>
    </row>
    <row r="23" spans="2:11" ht="15" customHeight="1">
      <c r="B23" s="261"/>
      <c r="C23" s="376" t="s">
        <v>1276</v>
      </c>
      <c r="D23" s="376"/>
      <c r="E23" s="376"/>
      <c r="F23" s="376"/>
      <c r="G23" s="376"/>
      <c r="H23" s="376"/>
      <c r="I23" s="376"/>
      <c r="J23" s="376"/>
      <c r="K23" s="258"/>
    </row>
    <row r="24" spans="2:11" ht="15" customHeight="1">
      <c r="B24" s="261"/>
      <c r="C24" s="376" t="s">
        <v>1277</v>
      </c>
      <c r="D24" s="376"/>
      <c r="E24" s="376"/>
      <c r="F24" s="376"/>
      <c r="G24" s="376"/>
      <c r="H24" s="376"/>
      <c r="I24" s="376"/>
      <c r="J24" s="376"/>
      <c r="K24" s="258"/>
    </row>
    <row r="25" spans="2:11" ht="15" customHeight="1">
      <c r="B25" s="261"/>
      <c r="C25" s="260"/>
      <c r="D25" s="376" t="s">
        <v>1278</v>
      </c>
      <c r="E25" s="376"/>
      <c r="F25" s="376"/>
      <c r="G25" s="376"/>
      <c r="H25" s="376"/>
      <c r="I25" s="376"/>
      <c r="J25" s="376"/>
      <c r="K25" s="258"/>
    </row>
    <row r="26" spans="2:11" ht="15" customHeight="1">
      <c r="B26" s="261"/>
      <c r="C26" s="262"/>
      <c r="D26" s="376" t="s">
        <v>1279</v>
      </c>
      <c r="E26" s="376"/>
      <c r="F26" s="376"/>
      <c r="G26" s="376"/>
      <c r="H26" s="376"/>
      <c r="I26" s="376"/>
      <c r="J26" s="376"/>
      <c r="K26" s="258"/>
    </row>
    <row r="27" spans="2:11" ht="12.75" customHeight="1">
      <c r="B27" s="261"/>
      <c r="C27" s="262"/>
      <c r="D27" s="262"/>
      <c r="E27" s="262"/>
      <c r="F27" s="262"/>
      <c r="G27" s="262"/>
      <c r="H27" s="262"/>
      <c r="I27" s="262"/>
      <c r="J27" s="262"/>
      <c r="K27" s="258"/>
    </row>
    <row r="28" spans="2:11" ht="15" customHeight="1">
      <c r="B28" s="261"/>
      <c r="C28" s="262"/>
      <c r="D28" s="376" t="s">
        <v>1280</v>
      </c>
      <c r="E28" s="376"/>
      <c r="F28" s="376"/>
      <c r="G28" s="376"/>
      <c r="H28" s="376"/>
      <c r="I28" s="376"/>
      <c r="J28" s="376"/>
      <c r="K28" s="258"/>
    </row>
    <row r="29" spans="2:11" ht="15" customHeight="1">
      <c r="B29" s="261"/>
      <c r="C29" s="262"/>
      <c r="D29" s="376" t="s">
        <v>1281</v>
      </c>
      <c r="E29" s="376"/>
      <c r="F29" s="376"/>
      <c r="G29" s="376"/>
      <c r="H29" s="376"/>
      <c r="I29" s="376"/>
      <c r="J29" s="376"/>
      <c r="K29" s="258"/>
    </row>
    <row r="30" spans="2:11" ht="12.75" customHeight="1">
      <c r="B30" s="261"/>
      <c r="C30" s="262"/>
      <c r="D30" s="262"/>
      <c r="E30" s="262"/>
      <c r="F30" s="262"/>
      <c r="G30" s="262"/>
      <c r="H30" s="262"/>
      <c r="I30" s="262"/>
      <c r="J30" s="262"/>
      <c r="K30" s="258"/>
    </row>
    <row r="31" spans="2:11" ht="15" customHeight="1">
      <c r="B31" s="261"/>
      <c r="C31" s="262"/>
      <c r="D31" s="376" t="s">
        <v>1282</v>
      </c>
      <c r="E31" s="376"/>
      <c r="F31" s="376"/>
      <c r="G31" s="376"/>
      <c r="H31" s="376"/>
      <c r="I31" s="376"/>
      <c r="J31" s="376"/>
      <c r="K31" s="258"/>
    </row>
    <row r="32" spans="2:11" ht="15" customHeight="1">
      <c r="B32" s="261"/>
      <c r="C32" s="262"/>
      <c r="D32" s="376" t="s">
        <v>1283</v>
      </c>
      <c r="E32" s="376"/>
      <c r="F32" s="376"/>
      <c r="G32" s="376"/>
      <c r="H32" s="376"/>
      <c r="I32" s="376"/>
      <c r="J32" s="376"/>
      <c r="K32" s="258"/>
    </row>
    <row r="33" spans="2:11" ht="15" customHeight="1">
      <c r="B33" s="261"/>
      <c r="C33" s="262"/>
      <c r="D33" s="376" t="s">
        <v>1284</v>
      </c>
      <c r="E33" s="376"/>
      <c r="F33" s="376"/>
      <c r="G33" s="376"/>
      <c r="H33" s="376"/>
      <c r="I33" s="376"/>
      <c r="J33" s="376"/>
      <c r="K33" s="258"/>
    </row>
    <row r="34" spans="2:11" ht="15" customHeight="1">
      <c r="B34" s="261"/>
      <c r="C34" s="262"/>
      <c r="D34" s="260"/>
      <c r="E34" s="264" t="s">
        <v>129</v>
      </c>
      <c r="F34" s="260"/>
      <c r="G34" s="376" t="s">
        <v>1285</v>
      </c>
      <c r="H34" s="376"/>
      <c r="I34" s="376"/>
      <c r="J34" s="376"/>
      <c r="K34" s="258"/>
    </row>
    <row r="35" spans="2:11" ht="30.75" customHeight="1">
      <c r="B35" s="261"/>
      <c r="C35" s="262"/>
      <c r="D35" s="260"/>
      <c r="E35" s="264" t="s">
        <v>1286</v>
      </c>
      <c r="F35" s="260"/>
      <c r="G35" s="376" t="s">
        <v>1287</v>
      </c>
      <c r="H35" s="376"/>
      <c r="I35" s="376"/>
      <c r="J35" s="376"/>
      <c r="K35" s="258"/>
    </row>
    <row r="36" spans="2:11" ht="15" customHeight="1">
      <c r="B36" s="261"/>
      <c r="C36" s="262"/>
      <c r="D36" s="260"/>
      <c r="E36" s="264" t="s">
        <v>56</v>
      </c>
      <c r="F36" s="260"/>
      <c r="G36" s="376" t="s">
        <v>1288</v>
      </c>
      <c r="H36" s="376"/>
      <c r="I36" s="376"/>
      <c r="J36" s="376"/>
      <c r="K36" s="258"/>
    </row>
    <row r="37" spans="2:11" ht="15" customHeight="1">
      <c r="B37" s="261"/>
      <c r="C37" s="262"/>
      <c r="D37" s="260"/>
      <c r="E37" s="264" t="s">
        <v>130</v>
      </c>
      <c r="F37" s="260"/>
      <c r="G37" s="376" t="s">
        <v>1289</v>
      </c>
      <c r="H37" s="376"/>
      <c r="I37" s="376"/>
      <c r="J37" s="376"/>
      <c r="K37" s="258"/>
    </row>
    <row r="38" spans="2:11" ht="15" customHeight="1">
      <c r="B38" s="261"/>
      <c r="C38" s="262"/>
      <c r="D38" s="260"/>
      <c r="E38" s="264" t="s">
        <v>131</v>
      </c>
      <c r="F38" s="260"/>
      <c r="G38" s="376" t="s">
        <v>1290</v>
      </c>
      <c r="H38" s="376"/>
      <c r="I38" s="376"/>
      <c r="J38" s="376"/>
      <c r="K38" s="258"/>
    </row>
    <row r="39" spans="2:11" ht="15" customHeight="1">
      <c r="B39" s="261"/>
      <c r="C39" s="262"/>
      <c r="D39" s="260"/>
      <c r="E39" s="264" t="s">
        <v>132</v>
      </c>
      <c r="F39" s="260"/>
      <c r="G39" s="376" t="s">
        <v>1291</v>
      </c>
      <c r="H39" s="376"/>
      <c r="I39" s="376"/>
      <c r="J39" s="376"/>
      <c r="K39" s="258"/>
    </row>
    <row r="40" spans="2:11" ht="15" customHeight="1">
      <c r="B40" s="261"/>
      <c r="C40" s="262"/>
      <c r="D40" s="260"/>
      <c r="E40" s="264" t="s">
        <v>1292</v>
      </c>
      <c r="F40" s="260"/>
      <c r="G40" s="376" t="s">
        <v>1293</v>
      </c>
      <c r="H40" s="376"/>
      <c r="I40" s="376"/>
      <c r="J40" s="376"/>
      <c r="K40" s="258"/>
    </row>
    <row r="41" spans="2:11" ht="15" customHeight="1">
      <c r="B41" s="261"/>
      <c r="C41" s="262"/>
      <c r="D41" s="260"/>
      <c r="E41" s="264"/>
      <c r="F41" s="260"/>
      <c r="G41" s="376" t="s">
        <v>1294</v>
      </c>
      <c r="H41" s="376"/>
      <c r="I41" s="376"/>
      <c r="J41" s="376"/>
      <c r="K41" s="258"/>
    </row>
    <row r="42" spans="2:11" ht="15" customHeight="1">
      <c r="B42" s="261"/>
      <c r="C42" s="262"/>
      <c r="D42" s="260"/>
      <c r="E42" s="264" t="s">
        <v>1295</v>
      </c>
      <c r="F42" s="260"/>
      <c r="G42" s="376" t="s">
        <v>1296</v>
      </c>
      <c r="H42" s="376"/>
      <c r="I42" s="376"/>
      <c r="J42" s="376"/>
      <c r="K42" s="258"/>
    </row>
    <row r="43" spans="2:11" ht="15" customHeight="1">
      <c r="B43" s="261"/>
      <c r="C43" s="262"/>
      <c r="D43" s="260"/>
      <c r="E43" s="264" t="s">
        <v>134</v>
      </c>
      <c r="F43" s="260"/>
      <c r="G43" s="376" t="s">
        <v>1297</v>
      </c>
      <c r="H43" s="376"/>
      <c r="I43" s="376"/>
      <c r="J43" s="376"/>
      <c r="K43" s="258"/>
    </row>
    <row r="44" spans="2:11" ht="12.75" customHeight="1">
      <c r="B44" s="261"/>
      <c r="C44" s="262"/>
      <c r="D44" s="260"/>
      <c r="E44" s="260"/>
      <c r="F44" s="260"/>
      <c r="G44" s="260"/>
      <c r="H44" s="260"/>
      <c r="I44" s="260"/>
      <c r="J44" s="260"/>
      <c r="K44" s="258"/>
    </row>
    <row r="45" spans="2:11" ht="15" customHeight="1">
      <c r="B45" s="261"/>
      <c r="C45" s="262"/>
      <c r="D45" s="376" t="s">
        <v>1298</v>
      </c>
      <c r="E45" s="376"/>
      <c r="F45" s="376"/>
      <c r="G45" s="376"/>
      <c r="H45" s="376"/>
      <c r="I45" s="376"/>
      <c r="J45" s="376"/>
      <c r="K45" s="258"/>
    </row>
    <row r="46" spans="2:11" ht="15" customHeight="1">
      <c r="B46" s="261"/>
      <c r="C46" s="262"/>
      <c r="D46" s="262"/>
      <c r="E46" s="376" t="s">
        <v>1299</v>
      </c>
      <c r="F46" s="376"/>
      <c r="G46" s="376"/>
      <c r="H46" s="376"/>
      <c r="I46" s="376"/>
      <c r="J46" s="376"/>
      <c r="K46" s="258"/>
    </row>
    <row r="47" spans="2:11" ht="15" customHeight="1">
      <c r="B47" s="261"/>
      <c r="C47" s="262"/>
      <c r="D47" s="262"/>
      <c r="E47" s="376" t="s">
        <v>1300</v>
      </c>
      <c r="F47" s="376"/>
      <c r="G47" s="376"/>
      <c r="H47" s="376"/>
      <c r="I47" s="376"/>
      <c r="J47" s="376"/>
      <c r="K47" s="258"/>
    </row>
    <row r="48" spans="2:11" ht="15" customHeight="1">
      <c r="B48" s="261"/>
      <c r="C48" s="262"/>
      <c r="D48" s="262"/>
      <c r="E48" s="376" t="s">
        <v>1301</v>
      </c>
      <c r="F48" s="376"/>
      <c r="G48" s="376"/>
      <c r="H48" s="376"/>
      <c r="I48" s="376"/>
      <c r="J48" s="376"/>
      <c r="K48" s="258"/>
    </row>
    <row r="49" spans="2:11" ht="15" customHeight="1">
      <c r="B49" s="261"/>
      <c r="C49" s="262"/>
      <c r="D49" s="376" t="s">
        <v>1302</v>
      </c>
      <c r="E49" s="376"/>
      <c r="F49" s="376"/>
      <c r="G49" s="376"/>
      <c r="H49" s="376"/>
      <c r="I49" s="376"/>
      <c r="J49" s="376"/>
      <c r="K49" s="258"/>
    </row>
    <row r="50" spans="2:11" ht="25.5" customHeight="1">
      <c r="B50" s="257"/>
      <c r="C50" s="378" t="s">
        <v>1303</v>
      </c>
      <c r="D50" s="378"/>
      <c r="E50" s="378"/>
      <c r="F50" s="378"/>
      <c r="G50" s="378"/>
      <c r="H50" s="378"/>
      <c r="I50" s="378"/>
      <c r="J50" s="378"/>
      <c r="K50" s="258"/>
    </row>
    <row r="51" spans="2:11" ht="5.25" customHeight="1">
      <c r="B51" s="257"/>
      <c r="C51" s="259"/>
      <c r="D51" s="259"/>
      <c r="E51" s="259"/>
      <c r="F51" s="259"/>
      <c r="G51" s="259"/>
      <c r="H51" s="259"/>
      <c r="I51" s="259"/>
      <c r="J51" s="259"/>
      <c r="K51" s="258"/>
    </row>
    <row r="52" spans="2:11" ht="15" customHeight="1">
      <c r="B52" s="257"/>
      <c r="C52" s="376" t="s">
        <v>1304</v>
      </c>
      <c r="D52" s="376"/>
      <c r="E52" s="376"/>
      <c r="F52" s="376"/>
      <c r="G52" s="376"/>
      <c r="H52" s="376"/>
      <c r="I52" s="376"/>
      <c r="J52" s="376"/>
      <c r="K52" s="258"/>
    </row>
    <row r="53" spans="2:11" ht="15" customHeight="1">
      <c r="B53" s="257"/>
      <c r="C53" s="376" t="s">
        <v>1305</v>
      </c>
      <c r="D53" s="376"/>
      <c r="E53" s="376"/>
      <c r="F53" s="376"/>
      <c r="G53" s="376"/>
      <c r="H53" s="376"/>
      <c r="I53" s="376"/>
      <c r="J53" s="376"/>
      <c r="K53" s="258"/>
    </row>
    <row r="54" spans="2:11" ht="12.75" customHeight="1">
      <c r="B54" s="257"/>
      <c r="C54" s="260"/>
      <c r="D54" s="260"/>
      <c r="E54" s="260"/>
      <c r="F54" s="260"/>
      <c r="G54" s="260"/>
      <c r="H54" s="260"/>
      <c r="I54" s="260"/>
      <c r="J54" s="260"/>
      <c r="K54" s="258"/>
    </row>
    <row r="55" spans="2:11" ht="15" customHeight="1">
      <c r="B55" s="257"/>
      <c r="C55" s="376" t="s">
        <v>1306</v>
      </c>
      <c r="D55" s="376"/>
      <c r="E55" s="376"/>
      <c r="F55" s="376"/>
      <c r="G55" s="376"/>
      <c r="H55" s="376"/>
      <c r="I55" s="376"/>
      <c r="J55" s="376"/>
      <c r="K55" s="258"/>
    </row>
    <row r="56" spans="2:11" ht="15" customHeight="1">
      <c r="B56" s="257"/>
      <c r="C56" s="262"/>
      <c r="D56" s="376" t="s">
        <v>1307</v>
      </c>
      <c r="E56" s="376"/>
      <c r="F56" s="376"/>
      <c r="G56" s="376"/>
      <c r="H56" s="376"/>
      <c r="I56" s="376"/>
      <c r="J56" s="376"/>
      <c r="K56" s="258"/>
    </row>
    <row r="57" spans="2:11" ht="15" customHeight="1">
      <c r="B57" s="257"/>
      <c r="C57" s="262"/>
      <c r="D57" s="376" t="s">
        <v>1308</v>
      </c>
      <c r="E57" s="376"/>
      <c r="F57" s="376"/>
      <c r="G57" s="376"/>
      <c r="H57" s="376"/>
      <c r="I57" s="376"/>
      <c r="J57" s="376"/>
      <c r="K57" s="258"/>
    </row>
    <row r="58" spans="2:11" ht="15" customHeight="1">
      <c r="B58" s="257"/>
      <c r="C58" s="262"/>
      <c r="D58" s="376" t="s">
        <v>1309</v>
      </c>
      <c r="E58" s="376"/>
      <c r="F58" s="376"/>
      <c r="G58" s="376"/>
      <c r="H58" s="376"/>
      <c r="I58" s="376"/>
      <c r="J58" s="376"/>
      <c r="K58" s="258"/>
    </row>
    <row r="59" spans="2:11" ht="15" customHeight="1">
      <c r="B59" s="257"/>
      <c r="C59" s="262"/>
      <c r="D59" s="376" t="s">
        <v>1310</v>
      </c>
      <c r="E59" s="376"/>
      <c r="F59" s="376"/>
      <c r="G59" s="376"/>
      <c r="H59" s="376"/>
      <c r="I59" s="376"/>
      <c r="J59" s="376"/>
      <c r="K59" s="258"/>
    </row>
    <row r="60" spans="2:11" ht="15" customHeight="1">
      <c r="B60" s="257"/>
      <c r="C60" s="262"/>
      <c r="D60" s="380" t="s">
        <v>1311</v>
      </c>
      <c r="E60" s="380"/>
      <c r="F60" s="380"/>
      <c r="G60" s="380"/>
      <c r="H60" s="380"/>
      <c r="I60" s="380"/>
      <c r="J60" s="380"/>
      <c r="K60" s="258"/>
    </row>
    <row r="61" spans="2:11" ht="15" customHeight="1">
      <c r="B61" s="257"/>
      <c r="C61" s="262"/>
      <c r="D61" s="376" t="s">
        <v>1312</v>
      </c>
      <c r="E61" s="376"/>
      <c r="F61" s="376"/>
      <c r="G61" s="376"/>
      <c r="H61" s="376"/>
      <c r="I61" s="376"/>
      <c r="J61" s="376"/>
      <c r="K61" s="258"/>
    </row>
    <row r="62" spans="2:11" ht="12.75" customHeight="1">
      <c r="B62" s="257"/>
      <c r="C62" s="262"/>
      <c r="D62" s="262"/>
      <c r="E62" s="265"/>
      <c r="F62" s="262"/>
      <c r="G62" s="262"/>
      <c r="H62" s="262"/>
      <c r="I62" s="262"/>
      <c r="J62" s="262"/>
      <c r="K62" s="258"/>
    </row>
    <row r="63" spans="2:11" ht="15" customHeight="1">
      <c r="B63" s="257"/>
      <c r="C63" s="262"/>
      <c r="D63" s="376" t="s">
        <v>1313</v>
      </c>
      <c r="E63" s="376"/>
      <c r="F63" s="376"/>
      <c r="G63" s="376"/>
      <c r="H63" s="376"/>
      <c r="I63" s="376"/>
      <c r="J63" s="376"/>
      <c r="K63" s="258"/>
    </row>
    <row r="64" spans="2:11" ht="15" customHeight="1">
      <c r="B64" s="257"/>
      <c r="C64" s="262"/>
      <c r="D64" s="380" t="s">
        <v>1314</v>
      </c>
      <c r="E64" s="380"/>
      <c r="F64" s="380"/>
      <c r="G64" s="380"/>
      <c r="H64" s="380"/>
      <c r="I64" s="380"/>
      <c r="J64" s="380"/>
      <c r="K64" s="258"/>
    </row>
    <row r="65" spans="2:11" ht="15" customHeight="1">
      <c r="B65" s="257"/>
      <c r="C65" s="262"/>
      <c r="D65" s="376" t="s">
        <v>1315</v>
      </c>
      <c r="E65" s="376"/>
      <c r="F65" s="376"/>
      <c r="G65" s="376"/>
      <c r="H65" s="376"/>
      <c r="I65" s="376"/>
      <c r="J65" s="376"/>
      <c r="K65" s="258"/>
    </row>
    <row r="66" spans="2:11" ht="15" customHeight="1">
      <c r="B66" s="257"/>
      <c r="C66" s="262"/>
      <c r="D66" s="376" t="s">
        <v>1316</v>
      </c>
      <c r="E66" s="376"/>
      <c r="F66" s="376"/>
      <c r="G66" s="376"/>
      <c r="H66" s="376"/>
      <c r="I66" s="376"/>
      <c r="J66" s="376"/>
      <c r="K66" s="258"/>
    </row>
    <row r="67" spans="2:11" ht="15" customHeight="1">
      <c r="B67" s="257"/>
      <c r="C67" s="262"/>
      <c r="D67" s="376" t="s">
        <v>1317</v>
      </c>
      <c r="E67" s="376"/>
      <c r="F67" s="376"/>
      <c r="G67" s="376"/>
      <c r="H67" s="376"/>
      <c r="I67" s="376"/>
      <c r="J67" s="376"/>
      <c r="K67" s="258"/>
    </row>
    <row r="68" spans="2:11" ht="15" customHeight="1">
      <c r="B68" s="257"/>
      <c r="C68" s="262"/>
      <c r="D68" s="376" t="s">
        <v>1318</v>
      </c>
      <c r="E68" s="376"/>
      <c r="F68" s="376"/>
      <c r="G68" s="376"/>
      <c r="H68" s="376"/>
      <c r="I68" s="376"/>
      <c r="J68" s="376"/>
      <c r="K68" s="258"/>
    </row>
    <row r="69" spans="2:11" ht="12.75" customHeight="1">
      <c r="B69" s="266"/>
      <c r="C69" s="267"/>
      <c r="D69" s="267"/>
      <c r="E69" s="267"/>
      <c r="F69" s="267"/>
      <c r="G69" s="267"/>
      <c r="H69" s="267"/>
      <c r="I69" s="267"/>
      <c r="J69" s="267"/>
      <c r="K69" s="268"/>
    </row>
    <row r="70" spans="2:11" ht="18.75" customHeight="1">
      <c r="B70" s="269"/>
      <c r="C70" s="269"/>
      <c r="D70" s="269"/>
      <c r="E70" s="269"/>
      <c r="F70" s="269"/>
      <c r="G70" s="269"/>
      <c r="H70" s="269"/>
      <c r="I70" s="269"/>
      <c r="J70" s="269"/>
      <c r="K70" s="270"/>
    </row>
    <row r="71" spans="2:11" ht="18.75" customHeight="1">
      <c r="B71" s="270"/>
      <c r="C71" s="270"/>
      <c r="D71" s="270"/>
      <c r="E71" s="270"/>
      <c r="F71" s="270"/>
      <c r="G71" s="270"/>
      <c r="H71" s="270"/>
      <c r="I71" s="270"/>
      <c r="J71" s="270"/>
      <c r="K71" s="270"/>
    </row>
    <row r="72" spans="2:11" ht="7.5" customHeight="1">
      <c r="B72" s="271"/>
      <c r="C72" s="272"/>
      <c r="D72" s="272"/>
      <c r="E72" s="272"/>
      <c r="F72" s="272"/>
      <c r="G72" s="272"/>
      <c r="H72" s="272"/>
      <c r="I72" s="272"/>
      <c r="J72" s="272"/>
      <c r="K72" s="273"/>
    </row>
    <row r="73" spans="2:11" ht="45" customHeight="1">
      <c r="B73" s="274"/>
      <c r="C73" s="381" t="s">
        <v>102</v>
      </c>
      <c r="D73" s="381"/>
      <c r="E73" s="381"/>
      <c r="F73" s="381"/>
      <c r="G73" s="381"/>
      <c r="H73" s="381"/>
      <c r="I73" s="381"/>
      <c r="J73" s="381"/>
      <c r="K73" s="275"/>
    </row>
    <row r="74" spans="2:11" ht="17.25" customHeight="1">
      <c r="B74" s="274"/>
      <c r="C74" s="276" t="s">
        <v>1319</v>
      </c>
      <c r="D74" s="276"/>
      <c r="E74" s="276"/>
      <c r="F74" s="276" t="s">
        <v>1320</v>
      </c>
      <c r="G74" s="277"/>
      <c r="H74" s="276" t="s">
        <v>130</v>
      </c>
      <c r="I74" s="276" t="s">
        <v>60</v>
      </c>
      <c r="J74" s="276" t="s">
        <v>1321</v>
      </c>
      <c r="K74" s="275"/>
    </row>
    <row r="75" spans="2:11" ht="17.25" customHeight="1">
      <c r="B75" s="274"/>
      <c r="C75" s="278" t="s">
        <v>1322</v>
      </c>
      <c r="D75" s="278"/>
      <c r="E75" s="278"/>
      <c r="F75" s="279" t="s">
        <v>1323</v>
      </c>
      <c r="G75" s="280"/>
      <c r="H75" s="278"/>
      <c r="I75" s="278"/>
      <c r="J75" s="278" t="s">
        <v>1324</v>
      </c>
      <c r="K75" s="275"/>
    </row>
    <row r="76" spans="2:11" ht="5.25" customHeight="1">
      <c r="B76" s="274"/>
      <c r="C76" s="281"/>
      <c r="D76" s="281"/>
      <c r="E76" s="281"/>
      <c r="F76" s="281"/>
      <c r="G76" s="282"/>
      <c r="H76" s="281"/>
      <c r="I76" s="281"/>
      <c r="J76" s="281"/>
      <c r="K76" s="275"/>
    </row>
    <row r="77" spans="2:11" ht="15" customHeight="1">
      <c r="B77" s="274"/>
      <c r="C77" s="264" t="s">
        <v>56</v>
      </c>
      <c r="D77" s="281"/>
      <c r="E77" s="281"/>
      <c r="F77" s="283" t="s">
        <v>1325</v>
      </c>
      <c r="G77" s="282"/>
      <c r="H77" s="264" t="s">
        <v>1326</v>
      </c>
      <c r="I77" s="264" t="s">
        <v>1327</v>
      </c>
      <c r="J77" s="264">
        <v>20</v>
      </c>
      <c r="K77" s="275"/>
    </row>
    <row r="78" spans="2:11" ht="15" customHeight="1">
      <c r="B78" s="274"/>
      <c r="C78" s="264" t="s">
        <v>1328</v>
      </c>
      <c r="D78" s="264"/>
      <c r="E78" s="264"/>
      <c r="F78" s="283" t="s">
        <v>1325</v>
      </c>
      <c r="G78" s="282"/>
      <c r="H78" s="264" t="s">
        <v>1329</v>
      </c>
      <c r="I78" s="264" t="s">
        <v>1327</v>
      </c>
      <c r="J78" s="264">
        <v>120</v>
      </c>
      <c r="K78" s="275"/>
    </row>
    <row r="79" spans="2:11" ht="15" customHeight="1">
      <c r="B79" s="284"/>
      <c r="C79" s="264" t="s">
        <v>1330</v>
      </c>
      <c r="D79" s="264"/>
      <c r="E79" s="264"/>
      <c r="F79" s="283" t="s">
        <v>1331</v>
      </c>
      <c r="G79" s="282"/>
      <c r="H79" s="264" t="s">
        <v>1332</v>
      </c>
      <c r="I79" s="264" t="s">
        <v>1327</v>
      </c>
      <c r="J79" s="264">
        <v>50</v>
      </c>
      <c r="K79" s="275"/>
    </row>
    <row r="80" spans="2:11" ht="15" customHeight="1">
      <c r="B80" s="284"/>
      <c r="C80" s="264" t="s">
        <v>1333</v>
      </c>
      <c r="D80" s="264"/>
      <c r="E80" s="264"/>
      <c r="F80" s="283" t="s">
        <v>1325</v>
      </c>
      <c r="G80" s="282"/>
      <c r="H80" s="264" t="s">
        <v>1334</v>
      </c>
      <c r="I80" s="264" t="s">
        <v>1335</v>
      </c>
      <c r="J80" s="264"/>
      <c r="K80" s="275"/>
    </row>
    <row r="81" spans="2:11" ht="15" customHeight="1">
      <c r="B81" s="284"/>
      <c r="C81" s="285" t="s">
        <v>1336</v>
      </c>
      <c r="D81" s="285"/>
      <c r="E81" s="285"/>
      <c r="F81" s="286" t="s">
        <v>1331</v>
      </c>
      <c r="G81" s="285"/>
      <c r="H81" s="285" t="s">
        <v>1337</v>
      </c>
      <c r="I81" s="285" t="s">
        <v>1327</v>
      </c>
      <c r="J81" s="285">
        <v>15</v>
      </c>
      <c r="K81" s="275"/>
    </row>
    <row r="82" spans="2:11" ht="15" customHeight="1">
      <c r="B82" s="284"/>
      <c r="C82" s="285" t="s">
        <v>1338</v>
      </c>
      <c r="D82" s="285"/>
      <c r="E82" s="285"/>
      <c r="F82" s="286" t="s">
        <v>1331</v>
      </c>
      <c r="G82" s="285"/>
      <c r="H82" s="285" t="s">
        <v>1339</v>
      </c>
      <c r="I82" s="285" t="s">
        <v>1327</v>
      </c>
      <c r="J82" s="285">
        <v>15</v>
      </c>
      <c r="K82" s="275"/>
    </row>
    <row r="83" spans="2:11" ht="15" customHeight="1">
      <c r="B83" s="284"/>
      <c r="C83" s="285" t="s">
        <v>1340</v>
      </c>
      <c r="D83" s="285"/>
      <c r="E83" s="285"/>
      <c r="F83" s="286" t="s">
        <v>1331</v>
      </c>
      <c r="G83" s="285"/>
      <c r="H83" s="285" t="s">
        <v>1341</v>
      </c>
      <c r="I83" s="285" t="s">
        <v>1327</v>
      </c>
      <c r="J83" s="285">
        <v>20</v>
      </c>
      <c r="K83" s="275"/>
    </row>
    <row r="84" spans="2:11" ht="15" customHeight="1">
      <c r="B84" s="284"/>
      <c r="C84" s="285" t="s">
        <v>1342</v>
      </c>
      <c r="D84" s="285"/>
      <c r="E84" s="285"/>
      <c r="F84" s="286" t="s">
        <v>1331</v>
      </c>
      <c r="G84" s="285"/>
      <c r="H84" s="285" t="s">
        <v>1343</v>
      </c>
      <c r="I84" s="285" t="s">
        <v>1327</v>
      </c>
      <c r="J84" s="285">
        <v>20</v>
      </c>
      <c r="K84" s="275"/>
    </row>
    <row r="85" spans="2:11" ht="15" customHeight="1">
      <c r="B85" s="284"/>
      <c r="C85" s="264" t="s">
        <v>1344</v>
      </c>
      <c r="D85" s="264"/>
      <c r="E85" s="264"/>
      <c r="F85" s="283" t="s">
        <v>1331</v>
      </c>
      <c r="G85" s="282"/>
      <c r="H85" s="264" t="s">
        <v>1345</v>
      </c>
      <c r="I85" s="264" t="s">
        <v>1327</v>
      </c>
      <c r="J85" s="264">
        <v>50</v>
      </c>
      <c r="K85" s="275"/>
    </row>
    <row r="86" spans="2:11" ht="15" customHeight="1">
      <c r="B86" s="284"/>
      <c r="C86" s="264" t="s">
        <v>1346</v>
      </c>
      <c r="D86" s="264"/>
      <c r="E86" s="264"/>
      <c r="F86" s="283" t="s">
        <v>1331</v>
      </c>
      <c r="G86" s="282"/>
      <c r="H86" s="264" t="s">
        <v>1347</v>
      </c>
      <c r="I86" s="264" t="s">
        <v>1327</v>
      </c>
      <c r="J86" s="264">
        <v>20</v>
      </c>
      <c r="K86" s="275"/>
    </row>
    <row r="87" spans="2:11" ht="15" customHeight="1">
      <c r="B87" s="284"/>
      <c r="C87" s="264" t="s">
        <v>1348</v>
      </c>
      <c r="D87" s="264"/>
      <c r="E87" s="264"/>
      <c r="F87" s="283" t="s">
        <v>1331</v>
      </c>
      <c r="G87" s="282"/>
      <c r="H87" s="264" t="s">
        <v>1349</v>
      </c>
      <c r="I87" s="264" t="s">
        <v>1327</v>
      </c>
      <c r="J87" s="264">
        <v>20</v>
      </c>
      <c r="K87" s="275"/>
    </row>
    <row r="88" spans="2:11" ht="15" customHeight="1">
      <c r="B88" s="284"/>
      <c r="C88" s="264" t="s">
        <v>1350</v>
      </c>
      <c r="D88" s="264"/>
      <c r="E88" s="264"/>
      <c r="F88" s="283" t="s">
        <v>1331</v>
      </c>
      <c r="G88" s="282"/>
      <c r="H88" s="264" t="s">
        <v>1351</v>
      </c>
      <c r="I88" s="264" t="s">
        <v>1327</v>
      </c>
      <c r="J88" s="264">
        <v>50</v>
      </c>
      <c r="K88" s="275"/>
    </row>
    <row r="89" spans="2:11" ht="15" customHeight="1">
      <c r="B89" s="284"/>
      <c r="C89" s="264" t="s">
        <v>1352</v>
      </c>
      <c r="D89" s="264"/>
      <c r="E89" s="264"/>
      <c r="F89" s="283" t="s">
        <v>1331</v>
      </c>
      <c r="G89" s="282"/>
      <c r="H89" s="264" t="s">
        <v>1352</v>
      </c>
      <c r="I89" s="264" t="s">
        <v>1327</v>
      </c>
      <c r="J89" s="264">
        <v>50</v>
      </c>
      <c r="K89" s="275"/>
    </row>
    <row r="90" spans="2:11" ht="15" customHeight="1">
      <c r="B90" s="284"/>
      <c r="C90" s="264" t="s">
        <v>135</v>
      </c>
      <c r="D90" s="264"/>
      <c r="E90" s="264"/>
      <c r="F90" s="283" t="s">
        <v>1331</v>
      </c>
      <c r="G90" s="282"/>
      <c r="H90" s="264" t="s">
        <v>1353</v>
      </c>
      <c r="I90" s="264" t="s">
        <v>1327</v>
      </c>
      <c r="J90" s="264">
        <v>255</v>
      </c>
      <c r="K90" s="275"/>
    </row>
    <row r="91" spans="2:11" ht="15" customHeight="1">
      <c r="B91" s="284"/>
      <c r="C91" s="264" t="s">
        <v>1354</v>
      </c>
      <c r="D91" s="264"/>
      <c r="E91" s="264"/>
      <c r="F91" s="283" t="s">
        <v>1325</v>
      </c>
      <c r="G91" s="282"/>
      <c r="H91" s="264" t="s">
        <v>1355</v>
      </c>
      <c r="I91" s="264" t="s">
        <v>1356</v>
      </c>
      <c r="J91" s="264"/>
      <c r="K91" s="275"/>
    </row>
    <row r="92" spans="2:11" ht="15" customHeight="1">
      <c r="B92" s="284"/>
      <c r="C92" s="264" t="s">
        <v>1357</v>
      </c>
      <c r="D92" s="264"/>
      <c r="E92" s="264"/>
      <c r="F92" s="283" t="s">
        <v>1325</v>
      </c>
      <c r="G92" s="282"/>
      <c r="H92" s="264" t="s">
        <v>1358</v>
      </c>
      <c r="I92" s="264" t="s">
        <v>1359</v>
      </c>
      <c r="J92" s="264"/>
      <c r="K92" s="275"/>
    </row>
    <row r="93" spans="2:11" ht="15" customHeight="1">
      <c r="B93" s="284"/>
      <c r="C93" s="264" t="s">
        <v>1360</v>
      </c>
      <c r="D93" s="264"/>
      <c r="E93" s="264"/>
      <c r="F93" s="283" t="s">
        <v>1325</v>
      </c>
      <c r="G93" s="282"/>
      <c r="H93" s="264" t="s">
        <v>1360</v>
      </c>
      <c r="I93" s="264" t="s">
        <v>1359</v>
      </c>
      <c r="J93" s="264"/>
      <c r="K93" s="275"/>
    </row>
    <row r="94" spans="2:11" ht="15" customHeight="1">
      <c r="B94" s="284"/>
      <c r="C94" s="264" t="s">
        <v>41</v>
      </c>
      <c r="D94" s="264"/>
      <c r="E94" s="264"/>
      <c r="F94" s="283" t="s">
        <v>1325</v>
      </c>
      <c r="G94" s="282"/>
      <c r="H94" s="264" t="s">
        <v>1361</v>
      </c>
      <c r="I94" s="264" t="s">
        <v>1359</v>
      </c>
      <c r="J94" s="264"/>
      <c r="K94" s="275"/>
    </row>
    <row r="95" spans="2:11" ht="15" customHeight="1">
      <c r="B95" s="284"/>
      <c r="C95" s="264" t="s">
        <v>51</v>
      </c>
      <c r="D95" s="264"/>
      <c r="E95" s="264"/>
      <c r="F95" s="283" t="s">
        <v>1325</v>
      </c>
      <c r="G95" s="282"/>
      <c r="H95" s="264" t="s">
        <v>1362</v>
      </c>
      <c r="I95" s="264" t="s">
        <v>1359</v>
      </c>
      <c r="J95" s="264"/>
      <c r="K95" s="275"/>
    </row>
    <row r="96" spans="2:11" ht="15" customHeight="1">
      <c r="B96" s="287"/>
      <c r="C96" s="288"/>
      <c r="D96" s="288"/>
      <c r="E96" s="288"/>
      <c r="F96" s="288"/>
      <c r="G96" s="288"/>
      <c r="H96" s="288"/>
      <c r="I96" s="288"/>
      <c r="J96" s="288"/>
      <c r="K96" s="289"/>
    </row>
    <row r="97" spans="2:11" ht="18.75" customHeight="1">
      <c r="B97" s="290"/>
      <c r="C97" s="291"/>
      <c r="D97" s="291"/>
      <c r="E97" s="291"/>
      <c r="F97" s="291"/>
      <c r="G97" s="291"/>
      <c r="H97" s="291"/>
      <c r="I97" s="291"/>
      <c r="J97" s="291"/>
      <c r="K97" s="290"/>
    </row>
    <row r="98" spans="2:11" ht="18.75" customHeight="1">
      <c r="B98" s="270"/>
      <c r="C98" s="270"/>
      <c r="D98" s="270"/>
      <c r="E98" s="270"/>
      <c r="F98" s="270"/>
      <c r="G98" s="270"/>
      <c r="H98" s="270"/>
      <c r="I98" s="270"/>
      <c r="J98" s="270"/>
      <c r="K98" s="270"/>
    </row>
    <row r="99" spans="2:11" ht="7.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3"/>
    </row>
    <row r="100" spans="2:11" ht="45" customHeight="1">
      <c r="B100" s="274"/>
      <c r="C100" s="381" t="s">
        <v>1363</v>
      </c>
      <c r="D100" s="381"/>
      <c r="E100" s="381"/>
      <c r="F100" s="381"/>
      <c r="G100" s="381"/>
      <c r="H100" s="381"/>
      <c r="I100" s="381"/>
      <c r="J100" s="381"/>
      <c r="K100" s="275"/>
    </row>
    <row r="101" spans="2:11" ht="17.25" customHeight="1">
      <c r="B101" s="274"/>
      <c r="C101" s="276" t="s">
        <v>1319</v>
      </c>
      <c r="D101" s="276"/>
      <c r="E101" s="276"/>
      <c r="F101" s="276" t="s">
        <v>1320</v>
      </c>
      <c r="G101" s="277"/>
      <c r="H101" s="276" t="s">
        <v>130</v>
      </c>
      <c r="I101" s="276" t="s">
        <v>60</v>
      </c>
      <c r="J101" s="276" t="s">
        <v>1321</v>
      </c>
      <c r="K101" s="275"/>
    </row>
    <row r="102" spans="2:11" ht="17.25" customHeight="1">
      <c r="B102" s="274"/>
      <c r="C102" s="278" t="s">
        <v>1322</v>
      </c>
      <c r="D102" s="278"/>
      <c r="E102" s="278"/>
      <c r="F102" s="279" t="s">
        <v>1323</v>
      </c>
      <c r="G102" s="280"/>
      <c r="H102" s="278"/>
      <c r="I102" s="278"/>
      <c r="J102" s="278" t="s">
        <v>1324</v>
      </c>
      <c r="K102" s="275"/>
    </row>
    <row r="103" spans="2:11" ht="5.25" customHeight="1">
      <c r="B103" s="274"/>
      <c r="C103" s="276"/>
      <c r="D103" s="276"/>
      <c r="E103" s="276"/>
      <c r="F103" s="276"/>
      <c r="G103" s="292"/>
      <c r="H103" s="276"/>
      <c r="I103" s="276"/>
      <c r="J103" s="276"/>
      <c r="K103" s="275"/>
    </row>
    <row r="104" spans="2:11" ht="15" customHeight="1">
      <c r="B104" s="274"/>
      <c r="C104" s="264" t="s">
        <v>56</v>
      </c>
      <c r="D104" s="281"/>
      <c r="E104" s="281"/>
      <c r="F104" s="283" t="s">
        <v>1325</v>
      </c>
      <c r="G104" s="292"/>
      <c r="H104" s="264" t="s">
        <v>1364</v>
      </c>
      <c r="I104" s="264" t="s">
        <v>1327</v>
      </c>
      <c r="J104" s="264">
        <v>20</v>
      </c>
      <c r="K104" s="275"/>
    </row>
    <row r="105" spans="2:11" ht="15" customHeight="1">
      <c r="B105" s="274"/>
      <c r="C105" s="264" t="s">
        <v>1328</v>
      </c>
      <c r="D105" s="264"/>
      <c r="E105" s="264"/>
      <c r="F105" s="283" t="s">
        <v>1325</v>
      </c>
      <c r="G105" s="264"/>
      <c r="H105" s="264" t="s">
        <v>1364</v>
      </c>
      <c r="I105" s="264" t="s">
        <v>1327</v>
      </c>
      <c r="J105" s="264">
        <v>120</v>
      </c>
      <c r="K105" s="275"/>
    </row>
    <row r="106" spans="2:11" ht="15" customHeight="1">
      <c r="B106" s="284"/>
      <c r="C106" s="264" t="s">
        <v>1330</v>
      </c>
      <c r="D106" s="264"/>
      <c r="E106" s="264"/>
      <c r="F106" s="283" t="s">
        <v>1331</v>
      </c>
      <c r="G106" s="264"/>
      <c r="H106" s="264" t="s">
        <v>1364</v>
      </c>
      <c r="I106" s="264" t="s">
        <v>1327</v>
      </c>
      <c r="J106" s="264">
        <v>50</v>
      </c>
      <c r="K106" s="275"/>
    </row>
    <row r="107" spans="2:11" ht="15" customHeight="1">
      <c r="B107" s="284"/>
      <c r="C107" s="264" t="s">
        <v>1333</v>
      </c>
      <c r="D107" s="264"/>
      <c r="E107" s="264"/>
      <c r="F107" s="283" t="s">
        <v>1325</v>
      </c>
      <c r="G107" s="264"/>
      <c r="H107" s="264" t="s">
        <v>1364</v>
      </c>
      <c r="I107" s="264" t="s">
        <v>1335</v>
      </c>
      <c r="J107" s="264"/>
      <c r="K107" s="275"/>
    </row>
    <row r="108" spans="2:11" ht="15" customHeight="1">
      <c r="B108" s="284"/>
      <c r="C108" s="264" t="s">
        <v>1344</v>
      </c>
      <c r="D108" s="264"/>
      <c r="E108" s="264"/>
      <c r="F108" s="283" t="s">
        <v>1331</v>
      </c>
      <c r="G108" s="264"/>
      <c r="H108" s="264" t="s">
        <v>1364</v>
      </c>
      <c r="I108" s="264" t="s">
        <v>1327</v>
      </c>
      <c r="J108" s="264">
        <v>50</v>
      </c>
      <c r="K108" s="275"/>
    </row>
    <row r="109" spans="2:11" ht="15" customHeight="1">
      <c r="B109" s="284"/>
      <c r="C109" s="264" t="s">
        <v>1352</v>
      </c>
      <c r="D109" s="264"/>
      <c r="E109" s="264"/>
      <c r="F109" s="283" t="s">
        <v>1331</v>
      </c>
      <c r="G109" s="264"/>
      <c r="H109" s="264" t="s">
        <v>1364</v>
      </c>
      <c r="I109" s="264" t="s">
        <v>1327</v>
      </c>
      <c r="J109" s="264">
        <v>50</v>
      </c>
      <c r="K109" s="275"/>
    </row>
    <row r="110" spans="2:11" ht="15" customHeight="1">
      <c r="B110" s="284"/>
      <c r="C110" s="264" t="s">
        <v>1350</v>
      </c>
      <c r="D110" s="264"/>
      <c r="E110" s="264"/>
      <c r="F110" s="283" t="s">
        <v>1331</v>
      </c>
      <c r="G110" s="264"/>
      <c r="H110" s="264" t="s">
        <v>1364</v>
      </c>
      <c r="I110" s="264" t="s">
        <v>1327</v>
      </c>
      <c r="J110" s="264">
        <v>50</v>
      </c>
      <c r="K110" s="275"/>
    </row>
    <row r="111" spans="2:11" ht="15" customHeight="1">
      <c r="B111" s="284"/>
      <c r="C111" s="264" t="s">
        <v>56</v>
      </c>
      <c r="D111" s="264"/>
      <c r="E111" s="264"/>
      <c r="F111" s="283" t="s">
        <v>1325</v>
      </c>
      <c r="G111" s="264"/>
      <c r="H111" s="264" t="s">
        <v>1365</v>
      </c>
      <c r="I111" s="264" t="s">
        <v>1327</v>
      </c>
      <c r="J111" s="264">
        <v>20</v>
      </c>
      <c r="K111" s="275"/>
    </row>
    <row r="112" spans="2:11" ht="15" customHeight="1">
      <c r="B112" s="284"/>
      <c r="C112" s="264" t="s">
        <v>1366</v>
      </c>
      <c r="D112" s="264"/>
      <c r="E112" s="264"/>
      <c r="F112" s="283" t="s">
        <v>1325</v>
      </c>
      <c r="G112" s="264"/>
      <c r="H112" s="264" t="s">
        <v>1367</v>
      </c>
      <c r="I112" s="264" t="s">
        <v>1327</v>
      </c>
      <c r="J112" s="264">
        <v>120</v>
      </c>
      <c r="K112" s="275"/>
    </row>
    <row r="113" spans="2:11" ht="15" customHeight="1">
      <c r="B113" s="284"/>
      <c r="C113" s="264" t="s">
        <v>41</v>
      </c>
      <c r="D113" s="264"/>
      <c r="E113" s="264"/>
      <c r="F113" s="283" t="s">
        <v>1325</v>
      </c>
      <c r="G113" s="264"/>
      <c r="H113" s="264" t="s">
        <v>1368</v>
      </c>
      <c r="I113" s="264" t="s">
        <v>1359</v>
      </c>
      <c r="J113" s="264"/>
      <c r="K113" s="275"/>
    </row>
    <row r="114" spans="2:11" ht="15" customHeight="1">
      <c r="B114" s="284"/>
      <c r="C114" s="264" t="s">
        <v>51</v>
      </c>
      <c r="D114" s="264"/>
      <c r="E114" s="264"/>
      <c r="F114" s="283" t="s">
        <v>1325</v>
      </c>
      <c r="G114" s="264"/>
      <c r="H114" s="264" t="s">
        <v>1369</v>
      </c>
      <c r="I114" s="264" t="s">
        <v>1359</v>
      </c>
      <c r="J114" s="264"/>
      <c r="K114" s="275"/>
    </row>
    <row r="115" spans="2:11" ht="15" customHeight="1">
      <c r="B115" s="284"/>
      <c r="C115" s="264" t="s">
        <v>60</v>
      </c>
      <c r="D115" s="264"/>
      <c r="E115" s="264"/>
      <c r="F115" s="283" t="s">
        <v>1325</v>
      </c>
      <c r="G115" s="264"/>
      <c r="H115" s="264" t="s">
        <v>1370</v>
      </c>
      <c r="I115" s="264" t="s">
        <v>1371</v>
      </c>
      <c r="J115" s="264"/>
      <c r="K115" s="275"/>
    </row>
    <row r="116" spans="2:11" ht="15" customHeight="1">
      <c r="B116" s="287"/>
      <c r="C116" s="293"/>
      <c r="D116" s="293"/>
      <c r="E116" s="293"/>
      <c r="F116" s="293"/>
      <c r="G116" s="293"/>
      <c r="H116" s="293"/>
      <c r="I116" s="293"/>
      <c r="J116" s="293"/>
      <c r="K116" s="289"/>
    </row>
    <row r="117" spans="2:11" ht="18.75" customHeight="1">
      <c r="B117" s="294"/>
      <c r="C117" s="260"/>
      <c r="D117" s="260"/>
      <c r="E117" s="260"/>
      <c r="F117" s="295"/>
      <c r="G117" s="260"/>
      <c r="H117" s="260"/>
      <c r="I117" s="260"/>
      <c r="J117" s="260"/>
      <c r="K117" s="294"/>
    </row>
    <row r="118" spans="2:11" ht="18.75" customHeight="1">
      <c r="B118" s="270"/>
      <c r="C118" s="270"/>
      <c r="D118" s="270"/>
      <c r="E118" s="270"/>
      <c r="F118" s="270"/>
      <c r="G118" s="270"/>
      <c r="H118" s="270"/>
      <c r="I118" s="270"/>
      <c r="J118" s="270"/>
      <c r="K118" s="270"/>
    </row>
    <row r="119" spans="2:11" ht="7.5" customHeight="1">
      <c r="B119" s="296"/>
      <c r="C119" s="297"/>
      <c r="D119" s="297"/>
      <c r="E119" s="297"/>
      <c r="F119" s="297"/>
      <c r="G119" s="297"/>
      <c r="H119" s="297"/>
      <c r="I119" s="297"/>
      <c r="J119" s="297"/>
      <c r="K119" s="298"/>
    </row>
    <row r="120" spans="2:11" ht="45" customHeight="1">
      <c r="B120" s="299"/>
      <c r="C120" s="377" t="s">
        <v>1372</v>
      </c>
      <c r="D120" s="377"/>
      <c r="E120" s="377"/>
      <c r="F120" s="377"/>
      <c r="G120" s="377"/>
      <c r="H120" s="377"/>
      <c r="I120" s="377"/>
      <c r="J120" s="377"/>
      <c r="K120" s="300"/>
    </row>
    <row r="121" spans="2:11" ht="17.25" customHeight="1">
      <c r="B121" s="301"/>
      <c r="C121" s="276" t="s">
        <v>1319</v>
      </c>
      <c r="D121" s="276"/>
      <c r="E121" s="276"/>
      <c r="F121" s="276" t="s">
        <v>1320</v>
      </c>
      <c r="G121" s="277"/>
      <c r="H121" s="276" t="s">
        <v>130</v>
      </c>
      <c r="I121" s="276" t="s">
        <v>60</v>
      </c>
      <c r="J121" s="276" t="s">
        <v>1321</v>
      </c>
      <c r="K121" s="302"/>
    </row>
    <row r="122" spans="2:11" ht="17.25" customHeight="1">
      <c r="B122" s="301"/>
      <c r="C122" s="278" t="s">
        <v>1322</v>
      </c>
      <c r="D122" s="278"/>
      <c r="E122" s="278"/>
      <c r="F122" s="279" t="s">
        <v>1323</v>
      </c>
      <c r="G122" s="280"/>
      <c r="H122" s="278"/>
      <c r="I122" s="278"/>
      <c r="J122" s="278" t="s">
        <v>1324</v>
      </c>
      <c r="K122" s="302"/>
    </row>
    <row r="123" spans="2:11" ht="5.25" customHeight="1">
      <c r="B123" s="303"/>
      <c r="C123" s="281"/>
      <c r="D123" s="281"/>
      <c r="E123" s="281"/>
      <c r="F123" s="281"/>
      <c r="G123" s="264"/>
      <c r="H123" s="281"/>
      <c r="I123" s="281"/>
      <c r="J123" s="281"/>
      <c r="K123" s="304"/>
    </row>
    <row r="124" spans="2:11" ht="15" customHeight="1">
      <c r="B124" s="303"/>
      <c r="C124" s="264" t="s">
        <v>1328</v>
      </c>
      <c r="D124" s="281"/>
      <c r="E124" s="281"/>
      <c r="F124" s="283" t="s">
        <v>1325</v>
      </c>
      <c r="G124" s="264"/>
      <c r="H124" s="264" t="s">
        <v>1364</v>
      </c>
      <c r="I124" s="264" t="s">
        <v>1327</v>
      </c>
      <c r="J124" s="264">
        <v>120</v>
      </c>
      <c r="K124" s="305"/>
    </row>
    <row r="125" spans="2:11" ht="15" customHeight="1">
      <c r="B125" s="303"/>
      <c r="C125" s="264" t="s">
        <v>1373</v>
      </c>
      <c r="D125" s="264"/>
      <c r="E125" s="264"/>
      <c r="F125" s="283" t="s">
        <v>1325</v>
      </c>
      <c r="G125" s="264"/>
      <c r="H125" s="264" t="s">
        <v>1374</v>
      </c>
      <c r="I125" s="264" t="s">
        <v>1327</v>
      </c>
      <c r="J125" s="264" t="s">
        <v>1375</v>
      </c>
      <c r="K125" s="305"/>
    </row>
    <row r="126" spans="2:11" ht="15" customHeight="1">
      <c r="B126" s="303"/>
      <c r="C126" s="264" t="s">
        <v>1274</v>
      </c>
      <c r="D126" s="264"/>
      <c r="E126" s="264"/>
      <c r="F126" s="283" t="s">
        <v>1325</v>
      </c>
      <c r="G126" s="264"/>
      <c r="H126" s="264" t="s">
        <v>1376</v>
      </c>
      <c r="I126" s="264" t="s">
        <v>1327</v>
      </c>
      <c r="J126" s="264" t="s">
        <v>1375</v>
      </c>
      <c r="K126" s="305"/>
    </row>
    <row r="127" spans="2:11" ht="15" customHeight="1">
      <c r="B127" s="303"/>
      <c r="C127" s="264" t="s">
        <v>1336</v>
      </c>
      <c r="D127" s="264"/>
      <c r="E127" s="264"/>
      <c r="F127" s="283" t="s">
        <v>1331</v>
      </c>
      <c r="G127" s="264"/>
      <c r="H127" s="264" t="s">
        <v>1337</v>
      </c>
      <c r="I127" s="264" t="s">
        <v>1327</v>
      </c>
      <c r="J127" s="264">
        <v>15</v>
      </c>
      <c r="K127" s="305"/>
    </row>
    <row r="128" spans="2:11" ht="15" customHeight="1">
      <c r="B128" s="303"/>
      <c r="C128" s="285" t="s">
        <v>1338</v>
      </c>
      <c r="D128" s="285"/>
      <c r="E128" s="285"/>
      <c r="F128" s="286" t="s">
        <v>1331</v>
      </c>
      <c r="G128" s="285"/>
      <c r="H128" s="285" t="s">
        <v>1339</v>
      </c>
      <c r="I128" s="285" t="s">
        <v>1327</v>
      </c>
      <c r="J128" s="285">
        <v>15</v>
      </c>
      <c r="K128" s="305"/>
    </row>
    <row r="129" spans="2:11" ht="15" customHeight="1">
      <c r="B129" s="303"/>
      <c r="C129" s="285" t="s">
        <v>1340</v>
      </c>
      <c r="D129" s="285"/>
      <c r="E129" s="285"/>
      <c r="F129" s="286" t="s">
        <v>1331</v>
      </c>
      <c r="G129" s="285"/>
      <c r="H129" s="285" t="s">
        <v>1341</v>
      </c>
      <c r="I129" s="285" t="s">
        <v>1327</v>
      </c>
      <c r="J129" s="285">
        <v>20</v>
      </c>
      <c r="K129" s="305"/>
    </row>
    <row r="130" spans="2:11" ht="15" customHeight="1">
      <c r="B130" s="303"/>
      <c r="C130" s="285" t="s">
        <v>1342</v>
      </c>
      <c r="D130" s="285"/>
      <c r="E130" s="285"/>
      <c r="F130" s="286" t="s">
        <v>1331</v>
      </c>
      <c r="G130" s="285"/>
      <c r="H130" s="285" t="s">
        <v>1343</v>
      </c>
      <c r="I130" s="285" t="s">
        <v>1327</v>
      </c>
      <c r="J130" s="285">
        <v>20</v>
      </c>
      <c r="K130" s="305"/>
    </row>
    <row r="131" spans="2:11" ht="15" customHeight="1">
      <c r="B131" s="303"/>
      <c r="C131" s="264" t="s">
        <v>1330</v>
      </c>
      <c r="D131" s="264"/>
      <c r="E131" s="264"/>
      <c r="F131" s="283" t="s">
        <v>1331</v>
      </c>
      <c r="G131" s="264"/>
      <c r="H131" s="264" t="s">
        <v>1364</v>
      </c>
      <c r="I131" s="264" t="s">
        <v>1327</v>
      </c>
      <c r="J131" s="264">
        <v>50</v>
      </c>
      <c r="K131" s="305"/>
    </row>
    <row r="132" spans="2:11" ht="15" customHeight="1">
      <c r="B132" s="303"/>
      <c r="C132" s="264" t="s">
        <v>1344</v>
      </c>
      <c r="D132" s="264"/>
      <c r="E132" s="264"/>
      <c r="F132" s="283" t="s">
        <v>1331</v>
      </c>
      <c r="G132" s="264"/>
      <c r="H132" s="264" t="s">
        <v>1364</v>
      </c>
      <c r="I132" s="264" t="s">
        <v>1327</v>
      </c>
      <c r="J132" s="264">
        <v>50</v>
      </c>
      <c r="K132" s="305"/>
    </row>
    <row r="133" spans="2:11" ht="15" customHeight="1">
      <c r="B133" s="303"/>
      <c r="C133" s="264" t="s">
        <v>1350</v>
      </c>
      <c r="D133" s="264"/>
      <c r="E133" s="264"/>
      <c r="F133" s="283" t="s">
        <v>1331</v>
      </c>
      <c r="G133" s="264"/>
      <c r="H133" s="264" t="s">
        <v>1364</v>
      </c>
      <c r="I133" s="264" t="s">
        <v>1327</v>
      </c>
      <c r="J133" s="264">
        <v>50</v>
      </c>
      <c r="K133" s="305"/>
    </row>
    <row r="134" spans="2:11" ht="15" customHeight="1">
      <c r="B134" s="303"/>
      <c r="C134" s="264" t="s">
        <v>1352</v>
      </c>
      <c r="D134" s="264"/>
      <c r="E134" s="264"/>
      <c r="F134" s="283" t="s">
        <v>1331</v>
      </c>
      <c r="G134" s="264"/>
      <c r="H134" s="264" t="s">
        <v>1364</v>
      </c>
      <c r="I134" s="264" t="s">
        <v>1327</v>
      </c>
      <c r="J134" s="264">
        <v>50</v>
      </c>
      <c r="K134" s="305"/>
    </row>
    <row r="135" spans="2:11" ht="15" customHeight="1">
      <c r="B135" s="303"/>
      <c r="C135" s="264" t="s">
        <v>135</v>
      </c>
      <c r="D135" s="264"/>
      <c r="E135" s="264"/>
      <c r="F135" s="283" t="s">
        <v>1331</v>
      </c>
      <c r="G135" s="264"/>
      <c r="H135" s="264" t="s">
        <v>1377</v>
      </c>
      <c r="I135" s="264" t="s">
        <v>1327</v>
      </c>
      <c r="J135" s="264">
        <v>255</v>
      </c>
      <c r="K135" s="305"/>
    </row>
    <row r="136" spans="2:11" ht="15" customHeight="1">
      <c r="B136" s="303"/>
      <c r="C136" s="264" t="s">
        <v>1354</v>
      </c>
      <c r="D136" s="264"/>
      <c r="E136" s="264"/>
      <c r="F136" s="283" t="s">
        <v>1325</v>
      </c>
      <c r="G136" s="264"/>
      <c r="H136" s="264" t="s">
        <v>1378</v>
      </c>
      <c r="I136" s="264" t="s">
        <v>1356</v>
      </c>
      <c r="J136" s="264"/>
      <c r="K136" s="305"/>
    </row>
    <row r="137" spans="2:11" ht="15" customHeight="1">
      <c r="B137" s="303"/>
      <c r="C137" s="264" t="s">
        <v>1357</v>
      </c>
      <c r="D137" s="264"/>
      <c r="E137" s="264"/>
      <c r="F137" s="283" t="s">
        <v>1325</v>
      </c>
      <c r="G137" s="264"/>
      <c r="H137" s="264" t="s">
        <v>1379</v>
      </c>
      <c r="I137" s="264" t="s">
        <v>1359</v>
      </c>
      <c r="J137" s="264"/>
      <c r="K137" s="305"/>
    </row>
    <row r="138" spans="2:11" ht="15" customHeight="1">
      <c r="B138" s="303"/>
      <c r="C138" s="264" t="s">
        <v>1360</v>
      </c>
      <c r="D138" s="264"/>
      <c r="E138" s="264"/>
      <c r="F138" s="283" t="s">
        <v>1325</v>
      </c>
      <c r="G138" s="264"/>
      <c r="H138" s="264" t="s">
        <v>1360</v>
      </c>
      <c r="I138" s="264" t="s">
        <v>1359</v>
      </c>
      <c r="J138" s="264"/>
      <c r="K138" s="305"/>
    </row>
    <row r="139" spans="2:11" ht="15" customHeight="1">
      <c r="B139" s="303"/>
      <c r="C139" s="264" t="s">
        <v>41</v>
      </c>
      <c r="D139" s="264"/>
      <c r="E139" s="264"/>
      <c r="F139" s="283" t="s">
        <v>1325</v>
      </c>
      <c r="G139" s="264"/>
      <c r="H139" s="264" t="s">
        <v>1380</v>
      </c>
      <c r="I139" s="264" t="s">
        <v>1359</v>
      </c>
      <c r="J139" s="264"/>
      <c r="K139" s="305"/>
    </row>
    <row r="140" spans="2:11" ht="15" customHeight="1">
      <c r="B140" s="303"/>
      <c r="C140" s="264" t="s">
        <v>1381</v>
      </c>
      <c r="D140" s="264"/>
      <c r="E140" s="264"/>
      <c r="F140" s="283" t="s">
        <v>1325</v>
      </c>
      <c r="G140" s="264"/>
      <c r="H140" s="264" t="s">
        <v>1382</v>
      </c>
      <c r="I140" s="264" t="s">
        <v>1359</v>
      </c>
      <c r="J140" s="264"/>
      <c r="K140" s="305"/>
    </row>
    <row r="141" spans="2:11" ht="15" customHeight="1">
      <c r="B141" s="306"/>
      <c r="C141" s="307"/>
      <c r="D141" s="307"/>
      <c r="E141" s="307"/>
      <c r="F141" s="307"/>
      <c r="G141" s="307"/>
      <c r="H141" s="307"/>
      <c r="I141" s="307"/>
      <c r="J141" s="307"/>
      <c r="K141" s="308"/>
    </row>
    <row r="142" spans="2:11" ht="18.75" customHeight="1">
      <c r="B142" s="260"/>
      <c r="C142" s="260"/>
      <c r="D142" s="260"/>
      <c r="E142" s="260"/>
      <c r="F142" s="295"/>
      <c r="G142" s="260"/>
      <c r="H142" s="260"/>
      <c r="I142" s="260"/>
      <c r="J142" s="260"/>
      <c r="K142" s="260"/>
    </row>
    <row r="143" spans="2:11" ht="18.75" customHeight="1">
      <c r="B143" s="270"/>
      <c r="C143" s="270"/>
      <c r="D143" s="270"/>
      <c r="E143" s="270"/>
      <c r="F143" s="270"/>
      <c r="G143" s="270"/>
      <c r="H143" s="270"/>
      <c r="I143" s="270"/>
      <c r="J143" s="270"/>
      <c r="K143" s="270"/>
    </row>
    <row r="144" spans="2:11" ht="7.5" customHeight="1">
      <c r="B144" s="271"/>
      <c r="C144" s="272"/>
      <c r="D144" s="272"/>
      <c r="E144" s="272"/>
      <c r="F144" s="272"/>
      <c r="G144" s="272"/>
      <c r="H144" s="272"/>
      <c r="I144" s="272"/>
      <c r="J144" s="272"/>
      <c r="K144" s="273"/>
    </row>
    <row r="145" spans="2:11" ht="45" customHeight="1">
      <c r="B145" s="274"/>
      <c r="C145" s="381" t="s">
        <v>1383</v>
      </c>
      <c r="D145" s="381"/>
      <c r="E145" s="381"/>
      <c r="F145" s="381"/>
      <c r="G145" s="381"/>
      <c r="H145" s="381"/>
      <c r="I145" s="381"/>
      <c r="J145" s="381"/>
      <c r="K145" s="275"/>
    </row>
    <row r="146" spans="2:11" ht="17.25" customHeight="1">
      <c r="B146" s="274"/>
      <c r="C146" s="276" t="s">
        <v>1319</v>
      </c>
      <c r="D146" s="276"/>
      <c r="E146" s="276"/>
      <c r="F146" s="276" t="s">
        <v>1320</v>
      </c>
      <c r="G146" s="277"/>
      <c r="H146" s="276" t="s">
        <v>130</v>
      </c>
      <c r="I146" s="276" t="s">
        <v>60</v>
      </c>
      <c r="J146" s="276" t="s">
        <v>1321</v>
      </c>
      <c r="K146" s="275"/>
    </row>
    <row r="147" spans="2:11" ht="17.25" customHeight="1">
      <c r="B147" s="274"/>
      <c r="C147" s="278" t="s">
        <v>1322</v>
      </c>
      <c r="D147" s="278"/>
      <c r="E147" s="278"/>
      <c r="F147" s="279" t="s">
        <v>1323</v>
      </c>
      <c r="G147" s="280"/>
      <c r="H147" s="278"/>
      <c r="I147" s="278"/>
      <c r="J147" s="278" t="s">
        <v>1324</v>
      </c>
      <c r="K147" s="275"/>
    </row>
    <row r="148" spans="2:11" ht="5.25" customHeight="1">
      <c r="B148" s="284"/>
      <c r="C148" s="281"/>
      <c r="D148" s="281"/>
      <c r="E148" s="281"/>
      <c r="F148" s="281"/>
      <c r="G148" s="282"/>
      <c r="H148" s="281"/>
      <c r="I148" s="281"/>
      <c r="J148" s="281"/>
      <c r="K148" s="305"/>
    </row>
    <row r="149" spans="2:11" ht="15" customHeight="1">
      <c r="B149" s="284"/>
      <c r="C149" s="309" t="s">
        <v>1328</v>
      </c>
      <c r="D149" s="264"/>
      <c r="E149" s="264"/>
      <c r="F149" s="310" t="s">
        <v>1325</v>
      </c>
      <c r="G149" s="264"/>
      <c r="H149" s="309" t="s">
        <v>1364</v>
      </c>
      <c r="I149" s="309" t="s">
        <v>1327</v>
      </c>
      <c r="J149" s="309">
        <v>120</v>
      </c>
      <c r="K149" s="305"/>
    </row>
    <row r="150" spans="2:11" ht="15" customHeight="1">
      <c r="B150" s="284"/>
      <c r="C150" s="309" t="s">
        <v>1373</v>
      </c>
      <c r="D150" s="264"/>
      <c r="E150" s="264"/>
      <c r="F150" s="310" t="s">
        <v>1325</v>
      </c>
      <c r="G150" s="264"/>
      <c r="H150" s="309" t="s">
        <v>1384</v>
      </c>
      <c r="I150" s="309" t="s">
        <v>1327</v>
      </c>
      <c r="J150" s="309" t="s">
        <v>1375</v>
      </c>
      <c r="K150" s="305"/>
    </row>
    <row r="151" spans="2:11" ht="15" customHeight="1">
      <c r="B151" s="284"/>
      <c r="C151" s="309" t="s">
        <v>1274</v>
      </c>
      <c r="D151" s="264"/>
      <c r="E151" s="264"/>
      <c r="F151" s="310" t="s">
        <v>1325</v>
      </c>
      <c r="G151" s="264"/>
      <c r="H151" s="309" t="s">
        <v>1385</v>
      </c>
      <c r="I151" s="309" t="s">
        <v>1327</v>
      </c>
      <c r="J151" s="309" t="s">
        <v>1375</v>
      </c>
      <c r="K151" s="305"/>
    </row>
    <row r="152" spans="2:11" ht="15" customHeight="1">
      <c r="B152" s="284"/>
      <c r="C152" s="309" t="s">
        <v>1330</v>
      </c>
      <c r="D152" s="264"/>
      <c r="E152" s="264"/>
      <c r="F152" s="310" t="s">
        <v>1331</v>
      </c>
      <c r="G152" s="264"/>
      <c r="H152" s="309" t="s">
        <v>1364</v>
      </c>
      <c r="I152" s="309" t="s">
        <v>1327</v>
      </c>
      <c r="J152" s="309">
        <v>50</v>
      </c>
      <c r="K152" s="305"/>
    </row>
    <row r="153" spans="2:11" ht="15" customHeight="1">
      <c r="B153" s="284"/>
      <c r="C153" s="309" t="s">
        <v>1333</v>
      </c>
      <c r="D153" s="264"/>
      <c r="E153" s="264"/>
      <c r="F153" s="310" t="s">
        <v>1325</v>
      </c>
      <c r="G153" s="264"/>
      <c r="H153" s="309" t="s">
        <v>1364</v>
      </c>
      <c r="I153" s="309" t="s">
        <v>1335</v>
      </c>
      <c r="J153" s="309"/>
      <c r="K153" s="305"/>
    </row>
    <row r="154" spans="2:11" ht="15" customHeight="1">
      <c r="B154" s="284"/>
      <c r="C154" s="309" t="s">
        <v>1344</v>
      </c>
      <c r="D154" s="264"/>
      <c r="E154" s="264"/>
      <c r="F154" s="310" t="s">
        <v>1331</v>
      </c>
      <c r="G154" s="264"/>
      <c r="H154" s="309" t="s">
        <v>1364</v>
      </c>
      <c r="I154" s="309" t="s">
        <v>1327</v>
      </c>
      <c r="J154" s="309">
        <v>50</v>
      </c>
      <c r="K154" s="305"/>
    </row>
    <row r="155" spans="2:11" ht="15" customHeight="1">
      <c r="B155" s="284"/>
      <c r="C155" s="309" t="s">
        <v>1352</v>
      </c>
      <c r="D155" s="264"/>
      <c r="E155" s="264"/>
      <c r="F155" s="310" t="s">
        <v>1331</v>
      </c>
      <c r="G155" s="264"/>
      <c r="H155" s="309" t="s">
        <v>1364</v>
      </c>
      <c r="I155" s="309" t="s">
        <v>1327</v>
      </c>
      <c r="J155" s="309">
        <v>50</v>
      </c>
      <c r="K155" s="305"/>
    </row>
    <row r="156" spans="2:11" ht="15" customHeight="1">
      <c r="B156" s="284"/>
      <c r="C156" s="309" t="s">
        <v>1350</v>
      </c>
      <c r="D156" s="264"/>
      <c r="E156" s="264"/>
      <c r="F156" s="310" t="s">
        <v>1331</v>
      </c>
      <c r="G156" s="264"/>
      <c r="H156" s="309" t="s">
        <v>1364</v>
      </c>
      <c r="I156" s="309" t="s">
        <v>1327</v>
      </c>
      <c r="J156" s="309">
        <v>50</v>
      </c>
      <c r="K156" s="305"/>
    </row>
    <row r="157" spans="2:11" ht="15" customHeight="1">
      <c r="B157" s="284"/>
      <c r="C157" s="309" t="s">
        <v>107</v>
      </c>
      <c r="D157" s="264"/>
      <c r="E157" s="264"/>
      <c r="F157" s="310" t="s">
        <v>1325</v>
      </c>
      <c r="G157" s="264"/>
      <c r="H157" s="309" t="s">
        <v>1386</v>
      </c>
      <c r="I157" s="309" t="s">
        <v>1327</v>
      </c>
      <c r="J157" s="309" t="s">
        <v>1387</v>
      </c>
      <c r="K157" s="305"/>
    </row>
    <row r="158" spans="2:11" ht="15" customHeight="1">
      <c r="B158" s="284"/>
      <c r="C158" s="309" t="s">
        <v>1388</v>
      </c>
      <c r="D158" s="264"/>
      <c r="E158" s="264"/>
      <c r="F158" s="310" t="s">
        <v>1325</v>
      </c>
      <c r="G158" s="264"/>
      <c r="H158" s="309" t="s">
        <v>1389</v>
      </c>
      <c r="I158" s="309" t="s">
        <v>1359</v>
      </c>
      <c r="J158" s="309"/>
      <c r="K158" s="305"/>
    </row>
    <row r="159" spans="2:11" ht="15" customHeight="1">
      <c r="B159" s="311"/>
      <c r="C159" s="293"/>
      <c r="D159" s="293"/>
      <c r="E159" s="293"/>
      <c r="F159" s="293"/>
      <c r="G159" s="293"/>
      <c r="H159" s="293"/>
      <c r="I159" s="293"/>
      <c r="J159" s="293"/>
      <c r="K159" s="312"/>
    </row>
    <row r="160" spans="2:11" ht="18.75" customHeight="1">
      <c r="B160" s="260"/>
      <c r="C160" s="264"/>
      <c r="D160" s="264"/>
      <c r="E160" s="264"/>
      <c r="F160" s="283"/>
      <c r="G160" s="264"/>
      <c r="H160" s="264"/>
      <c r="I160" s="264"/>
      <c r="J160" s="264"/>
      <c r="K160" s="260"/>
    </row>
    <row r="161" spans="2:11" ht="18.75" customHeight="1">
      <c r="B161" s="270"/>
      <c r="C161" s="270"/>
      <c r="D161" s="270"/>
      <c r="E161" s="270"/>
      <c r="F161" s="270"/>
      <c r="G161" s="270"/>
      <c r="H161" s="270"/>
      <c r="I161" s="270"/>
      <c r="J161" s="270"/>
      <c r="K161" s="270"/>
    </row>
    <row r="162" spans="2:11" ht="7.5" customHeight="1">
      <c r="B162" s="252"/>
      <c r="C162" s="253"/>
      <c r="D162" s="253"/>
      <c r="E162" s="253"/>
      <c r="F162" s="253"/>
      <c r="G162" s="253"/>
      <c r="H162" s="253"/>
      <c r="I162" s="253"/>
      <c r="J162" s="253"/>
      <c r="K162" s="254"/>
    </row>
    <row r="163" spans="2:11" ht="45" customHeight="1">
      <c r="B163" s="255"/>
      <c r="C163" s="377" t="s">
        <v>1390</v>
      </c>
      <c r="D163" s="377"/>
      <c r="E163" s="377"/>
      <c r="F163" s="377"/>
      <c r="G163" s="377"/>
      <c r="H163" s="377"/>
      <c r="I163" s="377"/>
      <c r="J163" s="377"/>
      <c r="K163" s="256"/>
    </row>
    <row r="164" spans="2:11" ht="17.25" customHeight="1">
      <c r="B164" s="255"/>
      <c r="C164" s="276" t="s">
        <v>1319</v>
      </c>
      <c r="D164" s="276"/>
      <c r="E164" s="276"/>
      <c r="F164" s="276" t="s">
        <v>1320</v>
      </c>
      <c r="G164" s="313"/>
      <c r="H164" s="314" t="s">
        <v>130</v>
      </c>
      <c r="I164" s="314" t="s">
        <v>60</v>
      </c>
      <c r="J164" s="276" t="s">
        <v>1321</v>
      </c>
      <c r="K164" s="256"/>
    </row>
    <row r="165" spans="2:11" ht="17.25" customHeight="1">
      <c r="B165" s="257"/>
      <c r="C165" s="278" t="s">
        <v>1322</v>
      </c>
      <c r="D165" s="278"/>
      <c r="E165" s="278"/>
      <c r="F165" s="279" t="s">
        <v>1323</v>
      </c>
      <c r="G165" s="315"/>
      <c r="H165" s="316"/>
      <c r="I165" s="316"/>
      <c r="J165" s="278" t="s">
        <v>1324</v>
      </c>
      <c r="K165" s="258"/>
    </row>
    <row r="166" spans="2:11" ht="5.25" customHeight="1">
      <c r="B166" s="284"/>
      <c r="C166" s="281"/>
      <c r="D166" s="281"/>
      <c r="E166" s="281"/>
      <c r="F166" s="281"/>
      <c r="G166" s="282"/>
      <c r="H166" s="281"/>
      <c r="I166" s="281"/>
      <c r="J166" s="281"/>
      <c r="K166" s="305"/>
    </row>
    <row r="167" spans="2:11" ht="15" customHeight="1">
      <c r="B167" s="284"/>
      <c r="C167" s="264" t="s">
        <v>1328</v>
      </c>
      <c r="D167" s="264"/>
      <c r="E167" s="264"/>
      <c r="F167" s="283" t="s">
        <v>1325</v>
      </c>
      <c r="G167" s="264"/>
      <c r="H167" s="264" t="s">
        <v>1364</v>
      </c>
      <c r="I167" s="264" t="s">
        <v>1327</v>
      </c>
      <c r="J167" s="264">
        <v>120</v>
      </c>
      <c r="K167" s="305"/>
    </row>
    <row r="168" spans="2:11" ht="15" customHeight="1">
      <c r="B168" s="284"/>
      <c r="C168" s="264" t="s">
        <v>1373</v>
      </c>
      <c r="D168" s="264"/>
      <c r="E168" s="264"/>
      <c r="F168" s="283" t="s">
        <v>1325</v>
      </c>
      <c r="G168" s="264"/>
      <c r="H168" s="264" t="s">
        <v>1374</v>
      </c>
      <c r="I168" s="264" t="s">
        <v>1327</v>
      </c>
      <c r="J168" s="264" t="s">
        <v>1375</v>
      </c>
      <c r="K168" s="305"/>
    </row>
    <row r="169" spans="2:11" ht="15" customHeight="1">
      <c r="B169" s="284"/>
      <c r="C169" s="264" t="s">
        <v>1274</v>
      </c>
      <c r="D169" s="264"/>
      <c r="E169" s="264"/>
      <c r="F169" s="283" t="s">
        <v>1325</v>
      </c>
      <c r="G169" s="264"/>
      <c r="H169" s="264" t="s">
        <v>1391</v>
      </c>
      <c r="I169" s="264" t="s">
        <v>1327</v>
      </c>
      <c r="J169" s="264" t="s">
        <v>1375</v>
      </c>
      <c r="K169" s="305"/>
    </row>
    <row r="170" spans="2:11" ht="15" customHeight="1">
      <c r="B170" s="284"/>
      <c r="C170" s="264" t="s">
        <v>1330</v>
      </c>
      <c r="D170" s="264"/>
      <c r="E170" s="264"/>
      <c r="F170" s="283" t="s">
        <v>1331</v>
      </c>
      <c r="G170" s="264"/>
      <c r="H170" s="264" t="s">
        <v>1391</v>
      </c>
      <c r="I170" s="264" t="s">
        <v>1327</v>
      </c>
      <c r="J170" s="264">
        <v>50</v>
      </c>
      <c r="K170" s="305"/>
    </row>
    <row r="171" spans="2:11" ht="15" customHeight="1">
      <c r="B171" s="284"/>
      <c r="C171" s="264" t="s">
        <v>1333</v>
      </c>
      <c r="D171" s="264"/>
      <c r="E171" s="264"/>
      <c r="F171" s="283" t="s">
        <v>1325</v>
      </c>
      <c r="G171" s="264"/>
      <c r="H171" s="264" t="s">
        <v>1391</v>
      </c>
      <c r="I171" s="264" t="s">
        <v>1335</v>
      </c>
      <c r="J171" s="264"/>
      <c r="K171" s="305"/>
    </row>
    <row r="172" spans="2:11" ht="15" customHeight="1">
      <c r="B172" s="284"/>
      <c r="C172" s="264" t="s">
        <v>1344</v>
      </c>
      <c r="D172" s="264"/>
      <c r="E172" s="264"/>
      <c r="F172" s="283" t="s">
        <v>1331</v>
      </c>
      <c r="G172" s="264"/>
      <c r="H172" s="264" t="s">
        <v>1391</v>
      </c>
      <c r="I172" s="264" t="s">
        <v>1327</v>
      </c>
      <c r="J172" s="264">
        <v>50</v>
      </c>
      <c r="K172" s="305"/>
    </row>
    <row r="173" spans="2:11" ht="15" customHeight="1">
      <c r="B173" s="284"/>
      <c r="C173" s="264" t="s">
        <v>1352</v>
      </c>
      <c r="D173" s="264"/>
      <c r="E173" s="264"/>
      <c r="F173" s="283" t="s">
        <v>1331</v>
      </c>
      <c r="G173" s="264"/>
      <c r="H173" s="264" t="s">
        <v>1391</v>
      </c>
      <c r="I173" s="264" t="s">
        <v>1327</v>
      </c>
      <c r="J173" s="264">
        <v>50</v>
      </c>
      <c r="K173" s="305"/>
    </row>
    <row r="174" spans="2:11" ht="15" customHeight="1">
      <c r="B174" s="284"/>
      <c r="C174" s="264" t="s">
        <v>1350</v>
      </c>
      <c r="D174" s="264"/>
      <c r="E174" s="264"/>
      <c r="F174" s="283" t="s">
        <v>1331</v>
      </c>
      <c r="G174" s="264"/>
      <c r="H174" s="264" t="s">
        <v>1391</v>
      </c>
      <c r="I174" s="264" t="s">
        <v>1327</v>
      </c>
      <c r="J174" s="264">
        <v>50</v>
      </c>
      <c r="K174" s="305"/>
    </row>
    <row r="175" spans="2:11" ht="15" customHeight="1">
      <c r="B175" s="284"/>
      <c r="C175" s="264" t="s">
        <v>129</v>
      </c>
      <c r="D175" s="264"/>
      <c r="E175" s="264"/>
      <c r="F175" s="283" t="s">
        <v>1325</v>
      </c>
      <c r="G175" s="264"/>
      <c r="H175" s="264" t="s">
        <v>1392</v>
      </c>
      <c r="I175" s="264" t="s">
        <v>1393</v>
      </c>
      <c r="J175" s="264"/>
      <c r="K175" s="305"/>
    </row>
    <row r="176" spans="2:11" ht="15" customHeight="1">
      <c r="B176" s="284"/>
      <c r="C176" s="264" t="s">
        <v>60</v>
      </c>
      <c r="D176" s="264"/>
      <c r="E176" s="264"/>
      <c r="F176" s="283" t="s">
        <v>1325</v>
      </c>
      <c r="G176" s="264"/>
      <c r="H176" s="264" t="s">
        <v>1394</v>
      </c>
      <c r="I176" s="264" t="s">
        <v>1395</v>
      </c>
      <c r="J176" s="264">
        <v>1</v>
      </c>
      <c r="K176" s="305"/>
    </row>
    <row r="177" spans="2:11" ht="15" customHeight="1">
      <c r="B177" s="284"/>
      <c r="C177" s="264" t="s">
        <v>56</v>
      </c>
      <c r="D177" s="264"/>
      <c r="E177" s="264"/>
      <c r="F177" s="283" t="s">
        <v>1325</v>
      </c>
      <c r="G177" s="264"/>
      <c r="H177" s="264" t="s">
        <v>1396</v>
      </c>
      <c r="I177" s="264" t="s">
        <v>1327</v>
      </c>
      <c r="J177" s="264">
        <v>20</v>
      </c>
      <c r="K177" s="305"/>
    </row>
    <row r="178" spans="2:11" ht="15" customHeight="1">
      <c r="B178" s="284"/>
      <c r="C178" s="264" t="s">
        <v>130</v>
      </c>
      <c r="D178" s="264"/>
      <c r="E178" s="264"/>
      <c r="F178" s="283" t="s">
        <v>1325</v>
      </c>
      <c r="G178" s="264"/>
      <c r="H178" s="264" t="s">
        <v>1397</v>
      </c>
      <c r="I178" s="264" t="s">
        <v>1327</v>
      </c>
      <c r="J178" s="264">
        <v>255</v>
      </c>
      <c r="K178" s="305"/>
    </row>
    <row r="179" spans="2:11" ht="15" customHeight="1">
      <c r="B179" s="284"/>
      <c r="C179" s="264" t="s">
        <v>131</v>
      </c>
      <c r="D179" s="264"/>
      <c r="E179" s="264"/>
      <c r="F179" s="283" t="s">
        <v>1325</v>
      </c>
      <c r="G179" s="264"/>
      <c r="H179" s="264" t="s">
        <v>1290</v>
      </c>
      <c r="I179" s="264" t="s">
        <v>1327</v>
      </c>
      <c r="J179" s="264">
        <v>10</v>
      </c>
      <c r="K179" s="305"/>
    </row>
    <row r="180" spans="2:11" ht="15" customHeight="1">
      <c r="B180" s="284"/>
      <c r="C180" s="264" t="s">
        <v>132</v>
      </c>
      <c r="D180" s="264"/>
      <c r="E180" s="264"/>
      <c r="F180" s="283" t="s">
        <v>1325</v>
      </c>
      <c r="G180" s="264"/>
      <c r="H180" s="264" t="s">
        <v>1398</v>
      </c>
      <c r="I180" s="264" t="s">
        <v>1359</v>
      </c>
      <c r="J180" s="264"/>
      <c r="K180" s="305"/>
    </row>
    <row r="181" spans="2:11" ht="15" customHeight="1">
      <c r="B181" s="284"/>
      <c r="C181" s="264" t="s">
        <v>1399</v>
      </c>
      <c r="D181" s="264"/>
      <c r="E181" s="264"/>
      <c r="F181" s="283" t="s">
        <v>1325</v>
      </c>
      <c r="G181" s="264"/>
      <c r="H181" s="264" t="s">
        <v>1400</v>
      </c>
      <c r="I181" s="264" t="s">
        <v>1359</v>
      </c>
      <c r="J181" s="264"/>
      <c r="K181" s="305"/>
    </row>
    <row r="182" spans="2:11" ht="15" customHeight="1">
      <c r="B182" s="284"/>
      <c r="C182" s="264" t="s">
        <v>1388</v>
      </c>
      <c r="D182" s="264"/>
      <c r="E182" s="264"/>
      <c r="F182" s="283" t="s">
        <v>1325</v>
      </c>
      <c r="G182" s="264"/>
      <c r="H182" s="264" t="s">
        <v>1401</v>
      </c>
      <c r="I182" s="264" t="s">
        <v>1359</v>
      </c>
      <c r="J182" s="264"/>
      <c r="K182" s="305"/>
    </row>
    <row r="183" spans="2:11" ht="15" customHeight="1">
      <c r="B183" s="284"/>
      <c r="C183" s="264" t="s">
        <v>134</v>
      </c>
      <c r="D183" s="264"/>
      <c r="E183" s="264"/>
      <c r="F183" s="283" t="s">
        <v>1331</v>
      </c>
      <c r="G183" s="264"/>
      <c r="H183" s="264" t="s">
        <v>1402</v>
      </c>
      <c r="I183" s="264" t="s">
        <v>1327</v>
      </c>
      <c r="J183" s="264">
        <v>50</v>
      </c>
      <c r="K183" s="305"/>
    </row>
    <row r="184" spans="2:11" ht="15" customHeight="1">
      <c r="B184" s="284"/>
      <c r="C184" s="264" t="s">
        <v>1403</v>
      </c>
      <c r="D184" s="264"/>
      <c r="E184" s="264"/>
      <c r="F184" s="283" t="s">
        <v>1331</v>
      </c>
      <c r="G184" s="264"/>
      <c r="H184" s="264" t="s">
        <v>1404</v>
      </c>
      <c r="I184" s="264" t="s">
        <v>1405</v>
      </c>
      <c r="J184" s="264"/>
      <c r="K184" s="305"/>
    </row>
    <row r="185" spans="2:11" ht="15" customHeight="1">
      <c r="B185" s="284"/>
      <c r="C185" s="264" t="s">
        <v>1406</v>
      </c>
      <c r="D185" s="264"/>
      <c r="E185" s="264"/>
      <c r="F185" s="283" t="s">
        <v>1331</v>
      </c>
      <c r="G185" s="264"/>
      <c r="H185" s="264" t="s">
        <v>1407</v>
      </c>
      <c r="I185" s="264" t="s">
        <v>1405</v>
      </c>
      <c r="J185" s="264"/>
      <c r="K185" s="305"/>
    </row>
    <row r="186" spans="2:11" ht="15" customHeight="1">
      <c r="B186" s="284"/>
      <c r="C186" s="264" t="s">
        <v>1408</v>
      </c>
      <c r="D186" s="264"/>
      <c r="E186" s="264"/>
      <c r="F186" s="283" t="s">
        <v>1331</v>
      </c>
      <c r="G186" s="264"/>
      <c r="H186" s="264" t="s">
        <v>1409</v>
      </c>
      <c r="I186" s="264" t="s">
        <v>1405</v>
      </c>
      <c r="J186" s="264"/>
      <c r="K186" s="305"/>
    </row>
    <row r="187" spans="2:11" ht="15" customHeight="1">
      <c r="B187" s="284"/>
      <c r="C187" s="317" t="s">
        <v>1410</v>
      </c>
      <c r="D187" s="264"/>
      <c r="E187" s="264"/>
      <c r="F187" s="283" t="s">
        <v>1331</v>
      </c>
      <c r="G187" s="264"/>
      <c r="H187" s="264" t="s">
        <v>1411</v>
      </c>
      <c r="I187" s="264" t="s">
        <v>1412</v>
      </c>
      <c r="J187" s="318" t="s">
        <v>1413</v>
      </c>
      <c r="K187" s="305"/>
    </row>
    <row r="188" spans="2:11" ht="15" customHeight="1">
      <c r="B188" s="284"/>
      <c r="C188" s="269" t="s">
        <v>45</v>
      </c>
      <c r="D188" s="264"/>
      <c r="E188" s="264"/>
      <c r="F188" s="283" t="s">
        <v>1325</v>
      </c>
      <c r="G188" s="264"/>
      <c r="H188" s="260" t="s">
        <v>1414</v>
      </c>
      <c r="I188" s="264" t="s">
        <v>1415</v>
      </c>
      <c r="J188" s="264"/>
      <c r="K188" s="305"/>
    </row>
    <row r="189" spans="2:11" ht="15" customHeight="1">
      <c r="B189" s="284"/>
      <c r="C189" s="269" t="s">
        <v>1416</v>
      </c>
      <c r="D189" s="264"/>
      <c r="E189" s="264"/>
      <c r="F189" s="283" t="s">
        <v>1325</v>
      </c>
      <c r="G189" s="264"/>
      <c r="H189" s="264" t="s">
        <v>1417</v>
      </c>
      <c r="I189" s="264" t="s">
        <v>1359</v>
      </c>
      <c r="J189" s="264"/>
      <c r="K189" s="305"/>
    </row>
    <row r="190" spans="2:11" ht="15" customHeight="1">
      <c r="B190" s="284"/>
      <c r="C190" s="269" t="s">
        <v>1418</v>
      </c>
      <c r="D190" s="264"/>
      <c r="E190" s="264"/>
      <c r="F190" s="283" t="s">
        <v>1325</v>
      </c>
      <c r="G190" s="264"/>
      <c r="H190" s="264" t="s">
        <v>1419</v>
      </c>
      <c r="I190" s="264" t="s">
        <v>1359</v>
      </c>
      <c r="J190" s="264"/>
      <c r="K190" s="305"/>
    </row>
    <row r="191" spans="2:11" ht="15" customHeight="1">
      <c r="B191" s="284"/>
      <c r="C191" s="269" t="s">
        <v>1420</v>
      </c>
      <c r="D191" s="264"/>
      <c r="E191" s="264"/>
      <c r="F191" s="283" t="s">
        <v>1331</v>
      </c>
      <c r="G191" s="264"/>
      <c r="H191" s="264" t="s">
        <v>1421</v>
      </c>
      <c r="I191" s="264" t="s">
        <v>1359</v>
      </c>
      <c r="J191" s="264"/>
      <c r="K191" s="305"/>
    </row>
    <row r="192" spans="2:11" ht="15" customHeight="1">
      <c r="B192" s="311"/>
      <c r="C192" s="319"/>
      <c r="D192" s="293"/>
      <c r="E192" s="293"/>
      <c r="F192" s="293"/>
      <c r="G192" s="293"/>
      <c r="H192" s="293"/>
      <c r="I192" s="293"/>
      <c r="J192" s="293"/>
      <c r="K192" s="312"/>
    </row>
    <row r="193" spans="2:11" ht="18.75" customHeight="1">
      <c r="B193" s="260"/>
      <c r="C193" s="264"/>
      <c r="D193" s="264"/>
      <c r="E193" s="264"/>
      <c r="F193" s="283"/>
      <c r="G193" s="264"/>
      <c r="H193" s="264"/>
      <c r="I193" s="264"/>
      <c r="J193" s="264"/>
      <c r="K193" s="260"/>
    </row>
    <row r="194" spans="2:11" ht="18.75" customHeight="1">
      <c r="B194" s="260"/>
      <c r="C194" s="264"/>
      <c r="D194" s="264"/>
      <c r="E194" s="264"/>
      <c r="F194" s="283"/>
      <c r="G194" s="264"/>
      <c r="H194" s="264"/>
      <c r="I194" s="264"/>
      <c r="J194" s="264"/>
      <c r="K194" s="260"/>
    </row>
    <row r="195" spans="2:11" ht="18.75" customHeight="1">
      <c r="B195" s="270"/>
      <c r="C195" s="270"/>
      <c r="D195" s="270"/>
      <c r="E195" s="270"/>
      <c r="F195" s="270"/>
      <c r="G195" s="270"/>
      <c r="H195" s="270"/>
      <c r="I195" s="270"/>
      <c r="J195" s="270"/>
      <c r="K195" s="270"/>
    </row>
    <row r="196" spans="2:11">
      <c r="B196" s="252"/>
      <c r="C196" s="253"/>
      <c r="D196" s="253"/>
      <c r="E196" s="253"/>
      <c r="F196" s="253"/>
      <c r="G196" s="253"/>
      <c r="H196" s="253"/>
      <c r="I196" s="253"/>
      <c r="J196" s="253"/>
      <c r="K196" s="254"/>
    </row>
    <row r="197" spans="2:11" ht="21">
      <c r="B197" s="255"/>
      <c r="C197" s="377" t="s">
        <v>1422</v>
      </c>
      <c r="D197" s="377"/>
      <c r="E197" s="377"/>
      <c r="F197" s="377"/>
      <c r="G197" s="377"/>
      <c r="H197" s="377"/>
      <c r="I197" s="377"/>
      <c r="J197" s="377"/>
      <c r="K197" s="256"/>
    </row>
    <row r="198" spans="2:11" ht="25.5" customHeight="1">
      <c r="B198" s="255"/>
      <c r="C198" s="320" t="s">
        <v>1423</v>
      </c>
      <c r="D198" s="320"/>
      <c r="E198" s="320"/>
      <c r="F198" s="320" t="s">
        <v>1424</v>
      </c>
      <c r="G198" s="321"/>
      <c r="H198" s="382" t="s">
        <v>1425</v>
      </c>
      <c r="I198" s="382"/>
      <c r="J198" s="382"/>
      <c r="K198" s="256"/>
    </row>
    <row r="199" spans="2:11" ht="5.25" customHeight="1">
      <c r="B199" s="284"/>
      <c r="C199" s="281"/>
      <c r="D199" s="281"/>
      <c r="E199" s="281"/>
      <c r="F199" s="281"/>
      <c r="G199" s="264"/>
      <c r="H199" s="281"/>
      <c r="I199" s="281"/>
      <c r="J199" s="281"/>
      <c r="K199" s="305"/>
    </row>
    <row r="200" spans="2:11" ht="15" customHeight="1">
      <c r="B200" s="284"/>
      <c r="C200" s="264" t="s">
        <v>1415</v>
      </c>
      <c r="D200" s="264"/>
      <c r="E200" s="264"/>
      <c r="F200" s="283" t="s">
        <v>46</v>
      </c>
      <c r="G200" s="264"/>
      <c r="H200" s="379" t="s">
        <v>1426</v>
      </c>
      <c r="I200" s="379"/>
      <c r="J200" s="379"/>
      <c r="K200" s="305"/>
    </row>
    <row r="201" spans="2:11" ht="15" customHeight="1">
      <c r="B201" s="284"/>
      <c r="C201" s="290"/>
      <c r="D201" s="264"/>
      <c r="E201" s="264"/>
      <c r="F201" s="283" t="s">
        <v>47</v>
      </c>
      <c r="G201" s="264"/>
      <c r="H201" s="379" t="s">
        <v>1427</v>
      </c>
      <c r="I201" s="379"/>
      <c r="J201" s="379"/>
      <c r="K201" s="305"/>
    </row>
    <row r="202" spans="2:11" ht="15" customHeight="1">
      <c r="B202" s="284"/>
      <c r="C202" s="290"/>
      <c r="D202" s="264"/>
      <c r="E202" s="264"/>
      <c r="F202" s="283" t="s">
        <v>50</v>
      </c>
      <c r="G202" s="264"/>
      <c r="H202" s="379" t="s">
        <v>1428</v>
      </c>
      <c r="I202" s="379"/>
      <c r="J202" s="379"/>
      <c r="K202" s="305"/>
    </row>
    <row r="203" spans="2:11" ht="15" customHeight="1">
      <c r="B203" s="284"/>
      <c r="C203" s="264"/>
      <c r="D203" s="264"/>
      <c r="E203" s="264"/>
      <c r="F203" s="283" t="s">
        <v>48</v>
      </c>
      <c r="G203" s="264"/>
      <c r="H203" s="379" t="s">
        <v>1429</v>
      </c>
      <c r="I203" s="379"/>
      <c r="J203" s="379"/>
      <c r="K203" s="305"/>
    </row>
    <row r="204" spans="2:11" ht="15" customHeight="1">
      <c r="B204" s="284"/>
      <c r="C204" s="264"/>
      <c r="D204" s="264"/>
      <c r="E204" s="264"/>
      <c r="F204" s="283" t="s">
        <v>49</v>
      </c>
      <c r="G204" s="264"/>
      <c r="H204" s="379" t="s">
        <v>1430</v>
      </c>
      <c r="I204" s="379"/>
      <c r="J204" s="379"/>
      <c r="K204" s="305"/>
    </row>
    <row r="205" spans="2:11" ht="15" customHeight="1">
      <c r="B205" s="284"/>
      <c r="C205" s="264"/>
      <c r="D205" s="264"/>
      <c r="E205" s="264"/>
      <c r="F205" s="283"/>
      <c r="G205" s="264"/>
      <c r="H205" s="264"/>
      <c r="I205" s="264"/>
      <c r="J205" s="264"/>
      <c r="K205" s="305"/>
    </row>
    <row r="206" spans="2:11" ht="15" customHeight="1">
      <c r="B206" s="284"/>
      <c r="C206" s="264" t="s">
        <v>1371</v>
      </c>
      <c r="D206" s="264"/>
      <c r="E206" s="264"/>
      <c r="F206" s="283" t="s">
        <v>82</v>
      </c>
      <c r="G206" s="264"/>
      <c r="H206" s="379" t="s">
        <v>1431</v>
      </c>
      <c r="I206" s="379"/>
      <c r="J206" s="379"/>
      <c r="K206" s="305"/>
    </row>
    <row r="207" spans="2:11" ht="15" customHeight="1">
      <c r="B207" s="284"/>
      <c r="C207" s="290"/>
      <c r="D207" s="264"/>
      <c r="E207" s="264"/>
      <c r="F207" s="283" t="s">
        <v>1269</v>
      </c>
      <c r="G207" s="264"/>
      <c r="H207" s="379" t="s">
        <v>1270</v>
      </c>
      <c r="I207" s="379"/>
      <c r="J207" s="379"/>
      <c r="K207" s="305"/>
    </row>
    <row r="208" spans="2:11" ht="15" customHeight="1">
      <c r="B208" s="284"/>
      <c r="C208" s="264"/>
      <c r="D208" s="264"/>
      <c r="E208" s="264"/>
      <c r="F208" s="283" t="s">
        <v>1267</v>
      </c>
      <c r="G208" s="264"/>
      <c r="H208" s="379" t="s">
        <v>1432</v>
      </c>
      <c r="I208" s="379"/>
      <c r="J208" s="379"/>
      <c r="K208" s="305"/>
    </row>
    <row r="209" spans="2:11" ht="15" customHeight="1">
      <c r="B209" s="322"/>
      <c r="C209" s="290"/>
      <c r="D209" s="290"/>
      <c r="E209" s="290"/>
      <c r="F209" s="283" t="s">
        <v>1271</v>
      </c>
      <c r="G209" s="269"/>
      <c r="H209" s="383" t="s">
        <v>1272</v>
      </c>
      <c r="I209" s="383"/>
      <c r="J209" s="383"/>
      <c r="K209" s="323"/>
    </row>
    <row r="210" spans="2:11" ht="15" customHeight="1">
      <c r="B210" s="322"/>
      <c r="C210" s="290"/>
      <c r="D210" s="290"/>
      <c r="E210" s="290"/>
      <c r="F210" s="283" t="s">
        <v>1273</v>
      </c>
      <c r="G210" s="269"/>
      <c r="H210" s="383" t="s">
        <v>1433</v>
      </c>
      <c r="I210" s="383"/>
      <c r="J210" s="383"/>
      <c r="K210" s="323"/>
    </row>
    <row r="211" spans="2:11" ht="15" customHeight="1">
      <c r="B211" s="322"/>
      <c r="C211" s="290"/>
      <c r="D211" s="290"/>
      <c r="E211" s="290"/>
      <c r="F211" s="324"/>
      <c r="G211" s="269"/>
      <c r="H211" s="325"/>
      <c r="I211" s="325"/>
      <c r="J211" s="325"/>
      <c r="K211" s="323"/>
    </row>
    <row r="212" spans="2:11" ht="15" customHeight="1">
      <c r="B212" s="322"/>
      <c r="C212" s="264" t="s">
        <v>1395</v>
      </c>
      <c r="D212" s="290"/>
      <c r="E212" s="290"/>
      <c r="F212" s="283">
        <v>1</v>
      </c>
      <c r="G212" s="269"/>
      <c r="H212" s="383" t="s">
        <v>1434</v>
      </c>
      <c r="I212" s="383"/>
      <c r="J212" s="383"/>
      <c r="K212" s="323"/>
    </row>
    <row r="213" spans="2:11" ht="15" customHeight="1">
      <c r="B213" s="322"/>
      <c r="C213" s="290"/>
      <c r="D213" s="290"/>
      <c r="E213" s="290"/>
      <c r="F213" s="283">
        <v>2</v>
      </c>
      <c r="G213" s="269"/>
      <c r="H213" s="383" t="s">
        <v>1435</v>
      </c>
      <c r="I213" s="383"/>
      <c r="J213" s="383"/>
      <c r="K213" s="323"/>
    </row>
    <row r="214" spans="2:11" ht="15" customHeight="1">
      <c r="B214" s="322"/>
      <c r="C214" s="290"/>
      <c r="D214" s="290"/>
      <c r="E214" s="290"/>
      <c r="F214" s="283">
        <v>3</v>
      </c>
      <c r="G214" s="269"/>
      <c r="H214" s="383" t="s">
        <v>1436</v>
      </c>
      <c r="I214" s="383"/>
      <c r="J214" s="383"/>
      <c r="K214" s="323"/>
    </row>
    <row r="215" spans="2:11" ht="15" customHeight="1">
      <c r="B215" s="322"/>
      <c r="C215" s="290"/>
      <c r="D215" s="290"/>
      <c r="E215" s="290"/>
      <c r="F215" s="283">
        <v>4</v>
      </c>
      <c r="G215" s="269"/>
      <c r="H215" s="383" t="s">
        <v>1437</v>
      </c>
      <c r="I215" s="383"/>
      <c r="J215" s="383"/>
      <c r="K215" s="323"/>
    </row>
    <row r="216" spans="2:11" ht="12.75" customHeight="1">
      <c r="B216" s="326"/>
      <c r="C216" s="327"/>
      <c r="D216" s="327"/>
      <c r="E216" s="327"/>
      <c r="F216" s="327"/>
      <c r="G216" s="327"/>
      <c r="H216" s="327"/>
      <c r="I216" s="327"/>
      <c r="J216" s="327"/>
      <c r="K216" s="32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01UZN - Uznatelné - Stave...</vt:lpstr>
      <vt:lpstr>02NEU - Neuznatelné - Sta...</vt:lpstr>
      <vt:lpstr>03UZN - Uznatelné - Elekt...</vt:lpstr>
      <vt:lpstr>04NUZ - Neuznatelné - Ele...</vt:lpstr>
      <vt:lpstr>05UZN - Uznatelné - Chlazení</vt:lpstr>
      <vt:lpstr>Pokyny pro vyplnění</vt:lpstr>
      <vt:lpstr>'01UZN - Uznatelné - Stave...'!Názvy_tisku</vt:lpstr>
      <vt:lpstr>'02NEU - Neuznatelné - Sta...'!Názvy_tisku</vt:lpstr>
      <vt:lpstr>'03UZN - Uznatelné - Elekt...'!Názvy_tisku</vt:lpstr>
      <vt:lpstr>'04NUZ - Neuznatelné - Ele...'!Názvy_tisku</vt:lpstr>
      <vt:lpstr>'05UZN - Uznatelné - Chlazení'!Názvy_tisku</vt:lpstr>
      <vt:lpstr>'Rekapitulace stavby'!Názvy_tisku</vt:lpstr>
      <vt:lpstr>'01UZN - Uznatelné - Stave...'!Oblast_tisku</vt:lpstr>
      <vt:lpstr>'02NEU - Neuznatelné - Sta...'!Oblast_tisku</vt:lpstr>
      <vt:lpstr>'03UZN - Uznatelné - Elekt...'!Oblast_tisku</vt:lpstr>
      <vt:lpstr>'04NUZ - Neuznatelné - Ele...'!Oblast_tisku</vt:lpstr>
      <vt:lpstr>'05UZN - Uznatelné - Chlazení'!Oblast_tisku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DESKTOP-9D27O8B\Lenka</dc:creator>
  <cp:lastModifiedBy>Novotná Eva</cp:lastModifiedBy>
  <dcterms:created xsi:type="dcterms:W3CDTF">2018-09-28T12:14:51Z</dcterms:created>
  <dcterms:modified xsi:type="dcterms:W3CDTF">2020-08-17T09:25:53Z</dcterms:modified>
</cp:coreProperties>
</file>